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erldr\Desktop\"/>
    </mc:Choice>
  </mc:AlternateContent>
  <bookViews>
    <workbookView xWindow="0" yWindow="0" windowWidth="20490" windowHeight="7665" activeTab="1"/>
  </bookViews>
  <sheets>
    <sheet name="2021-2022" sheetId="5" r:id="rId1"/>
    <sheet name="2020-2021" sheetId="4" r:id="rId2"/>
    <sheet name="HIST 2019-2020" sheetId="3" r:id="rId3"/>
    <sheet name="HIST 2018-2019" sheetId="1" r:id="rId4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B8" i="5" l="1"/>
  <c r="BC8" i="5" s="1"/>
  <c r="AY8" i="5"/>
  <c r="BA8" i="5" s="1"/>
  <c r="AV8" i="5"/>
  <c r="AW8" i="5" s="1"/>
  <c r="AS8" i="5"/>
  <c r="AU8" i="5" s="1"/>
  <c r="AP8" i="5"/>
  <c r="AR8" i="5" s="1"/>
  <c r="AM8" i="5"/>
  <c r="AO8" i="5" s="1"/>
  <c r="AL8" i="5"/>
  <c r="AK8" i="5"/>
  <c r="AJ8" i="5"/>
  <c r="AG8" i="5"/>
  <c r="AI8" i="5" s="1"/>
  <c r="AD8" i="5"/>
  <c r="AE8" i="5" s="1"/>
  <c r="AA8" i="5"/>
  <c r="AC8" i="5" s="1"/>
  <c r="X8" i="5"/>
  <c r="Y8" i="5" s="1"/>
  <c r="U8" i="5"/>
  <c r="W8" i="5" s="1"/>
  <c r="R8" i="5"/>
  <c r="T8" i="5" s="1"/>
  <c r="O8" i="5"/>
  <c r="Q8" i="5" s="1"/>
  <c r="L8" i="5"/>
  <c r="N8" i="5" s="1"/>
  <c r="K8" i="5"/>
  <c r="J8" i="5"/>
  <c r="I8" i="5"/>
  <c r="F8" i="5"/>
  <c r="H8" i="5" s="1"/>
  <c r="C8" i="5"/>
  <c r="E8" i="5" s="1"/>
  <c r="BB7" i="5"/>
  <c r="BC7" i="5" s="1"/>
  <c r="AY7" i="5"/>
  <c r="BA7" i="5" s="1"/>
  <c r="AV7" i="5"/>
  <c r="AX7" i="5" s="1"/>
  <c r="AS7" i="5"/>
  <c r="AU7" i="5" s="1"/>
  <c r="AP7" i="5"/>
  <c r="AR7" i="5" s="1"/>
  <c r="AO7" i="5"/>
  <c r="AN7" i="5"/>
  <c r="AM7" i="5"/>
  <c r="AJ7" i="5"/>
  <c r="AL7" i="5" s="1"/>
  <c r="AG7" i="5"/>
  <c r="AI7" i="5" s="1"/>
  <c r="AD7" i="5"/>
  <c r="AE7" i="5" s="1"/>
  <c r="AA7" i="5"/>
  <c r="AC7" i="5" s="1"/>
  <c r="X7" i="5"/>
  <c r="Z7" i="5" s="1"/>
  <c r="U7" i="5"/>
  <c r="W7" i="5" s="1"/>
  <c r="R7" i="5"/>
  <c r="T7" i="5" s="1"/>
  <c r="O7" i="5"/>
  <c r="Q7" i="5" s="1"/>
  <c r="L7" i="5"/>
  <c r="N7" i="5" s="1"/>
  <c r="I7" i="5"/>
  <c r="K7" i="5" s="1"/>
  <c r="F7" i="5"/>
  <c r="G7" i="5" s="1"/>
  <c r="C7" i="5"/>
  <c r="E7" i="5" s="1"/>
  <c r="BB6" i="5"/>
  <c r="BD6" i="5" s="1"/>
  <c r="AY6" i="5"/>
  <c r="BA6" i="5" s="1"/>
  <c r="AV6" i="5"/>
  <c r="AX6" i="5" s="1"/>
  <c r="AU6" i="5"/>
  <c r="AS6" i="5"/>
  <c r="AT6" i="5" s="1"/>
  <c r="AP6" i="5"/>
  <c r="AQ6" i="5" s="1"/>
  <c r="AM6" i="5"/>
  <c r="AO6" i="5" s="1"/>
  <c r="AJ6" i="5"/>
  <c r="AK6" i="5" s="1"/>
  <c r="AG6" i="5"/>
  <c r="AI6" i="5" s="1"/>
  <c r="AD6" i="5"/>
  <c r="AF6" i="5" s="1"/>
  <c r="AA6" i="5"/>
  <c r="AB6" i="5" s="1"/>
  <c r="X6" i="5"/>
  <c r="Z6" i="5" s="1"/>
  <c r="W6" i="5"/>
  <c r="V6" i="5"/>
  <c r="U6" i="5"/>
  <c r="R6" i="5"/>
  <c r="T6" i="5" s="1"/>
  <c r="O6" i="5"/>
  <c r="Q6" i="5" s="1"/>
  <c r="L6" i="5"/>
  <c r="M6" i="5" s="1"/>
  <c r="I6" i="5"/>
  <c r="K6" i="5" s="1"/>
  <c r="F6" i="5"/>
  <c r="H6" i="5" s="1"/>
  <c r="C6" i="5"/>
  <c r="E6" i="5" s="1"/>
  <c r="BB5" i="5"/>
  <c r="BD5" i="5" s="1"/>
  <c r="AY5" i="5"/>
  <c r="BA5" i="5" s="1"/>
  <c r="AV5" i="5"/>
  <c r="AX5" i="5" s="1"/>
  <c r="AS5" i="5"/>
  <c r="AU5" i="5" s="1"/>
  <c r="AR5" i="5"/>
  <c r="AP5" i="5"/>
  <c r="AQ5" i="5" s="1"/>
  <c r="AM5" i="5"/>
  <c r="AO5" i="5" s="1"/>
  <c r="AJ5" i="5"/>
  <c r="AL5" i="5" s="1"/>
  <c r="AG5" i="5"/>
  <c r="AI5" i="5" s="1"/>
  <c r="AD5" i="5"/>
  <c r="AF5" i="5" s="1"/>
  <c r="AC5" i="5"/>
  <c r="AA5" i="5"/>
  <c r="AB5" i="5" s="1"/>
  <c r="X5" i="5"/>
  <c r="Y5" i="5" s="1"/>
  <c r="U5" i="5"/>
  <c r="W5" i="5" s="1"/>
  <c r="R5" i="5"/>
  <c r="S5" i="5" s="1"/>
  <c r="O5" i="5"/>
  <c r="Q5" i="5" s="1"/>
  <c r="L5" i="5"/>
  <c r="N5" i="5" s="1"/>
  <c r="I5" i="5"/>
  <c r="K5" i="5" s="1"/>
  <c r="F5" i="5"/>
  <c r="H5" i="5" s="1"/>
  <c r="C5" i="5"/>
  <c r="E5" i="5" s="1"/>
  <c r="BB4" i="5"/>
  <c r="BC4" i="5" s="1"/>
  <c r="AY4" i="5"/>
  <c r="BA4" i="5" s="1"/>
  <c r="AX4" i="5"/>
  <c r="AV4" i="5"/>
  <c r="AW4" i="5" s="1"/>
  <c r="AS4" i="5"/>
  <c r="AU4" i="5" s="1"/>
  <c r="AP4" i="5"/>
  <c r="AQ4" i="5" s="1"/>
  <c r="AM4" i="5"/>
  <c r="AO4" i="5" s="1"/>
  <c r="AJ4" i="5"/>
  <c r="AL4" i="5" s="1"/>
  <c r="AI4" i="5"/>
  <c r="AH4" i="5"/>
  <c r="AG4" i="5"/>
  <c r="AD4" i="5"/>
  <c r="AF4" i="5" s="1"/>
  <c r="AA4" i="5"/>
  <c r="AC4" i="5" s="1"/>
  <c r="X4" i="5"/>
  <c r="Y4" i="5" s="1"/>
  <c r="U4" i="5"/>
  <c r="W4" i="5" s="1"/>
  <c r="R4" i="5"/>
  <c r="S4" i="5" s="1"/>
  <c r="O4" i="5"/>
  <c r="Q4" i="5" s="1"/>
  <c r="L4" i="5"/>
  <c r="N4" i="5" s="1"/>
  <c r="K4" i="5"/>
  <c r="J4" i="5"/>
  <c r="I4" i="5"/>
  <c r="F4" i="5"/>
  <c r="H4" i="5" s="1"/>
  <c r="C4" i="5"/>
  <c r="E4" i="5" s="1"/>
  <c r="I2" i="5"/>
  <c r="L2" i="5" s="1"/>
  <c r="O2" i="5" s="1"/>
  <c r="R2" i="5" s="1"/>
  <c r="U2" i="5" s="1"/>
  <c r="X2" i="5" s="1"/>
  <c r="AA2" i="5" s="1"/>
  <c r="AD2" i="5" s="1"/>
  <c r="AG2" i="5" s="1"/>
  <c r="AJ2" i="5" s="1"/>
  <c r="AM2" i="5" s="1"/>
  <c r="AP2" i="5" s="1"/>
  <c r="AS2" i="5" s="1"/>
  <c r="AV2" i="5" s="1"/>
  <c r="AY2" i="5" s="1"/>
  <c r="BB2" i="5" s="1"/>
  <c r="BD8" i="5" l="1"/>
  <c r="AF8" i="5"/>
  <c r="AH8" i="5"/>
  <c r="G8" i="5"/>
  <c r="AX8" i="5"/>
  <c r="AN8" i="5"/>
  <c r="Z8" i="5"/>
  <c r="P7" i="5"/>
  <c r="BD7" i="5"/>
  <c r="S7" i="5"/>
  <c r="AK7" i="5"/>
  <c r="M7" i="5"/>
  <c r="V7" i="5"/>
  <c r="AF7" i="5"/>
  <c r="M8" i="5"/>
  <c r="H7" i="5"/>
  <c r="AQ7" i="5"/>
  <c r="P8" i="5"/>
  <c r="AT7" i="5"/>
  <c r="AW6" i="5"/>
  <c r="AZ6" i="5"/>
  <c r="AL6" i="5"/>
  <c r="S6" i="5"/>
  <c r="D6" i="5"/>
  <c r="AC6" i="5"/>
  <c r="AR6" i="5"/>
  <c r="N6" i="5"/>
  <c r="Y6" i="5"/>
  <c r="D5" i="5"/>
  <c r="BC5" i="5"/>
  <c r="T5" i="5"/>
  <c r="AE5" i="5"/>
  <c r="AW5" i="5"/>
  <c r="G5" i="5"/>
  <c r="AH5" i="5"/>
  <c r="Z5" i="5"/>
  <c r="J5" i="5"/>
  <c r="AZ5" i="5"/>
  <c r="Z4" i="5"/>
  <c r="AN4" i="5"/>
  <c r="G4" i="5"/>
  <c r="AK4" i="5"/>
  <c r="M4" i="5"/>
  <c r="BD4" i="5"/>
  <c r="AE4" i="5"/>
  <c r="P4" i="5"/>
  <c r="M5" i="5"/>
  <c r="AK5" i="5"/>
  <c r="G6" i="5"/>
  <c r="AE6" i="5"/>
  <c r="BC6" i="5"/>
  <c r="Y7" i="5"/>
  <c r="AW7" i="5"/>
  <c r="S8" i="5"/>
  <c r="AQ8" i="5"/>
  <c r="D4" i="5"/>
  <c r="T4" i="5"/>
  <c r="AB4" i="5"/>
  <c r="AR4" i="5"/>
  <c r="AZ4" i="5"/>
  <c r="V5" i="5"/>
  <c r="AT5" i="5"/>
  <c r="P6" i="5"/>
  <c r="AN6" i="5"/>
  <c r="J7" i="5"/>
  <c r="AH7" i="5"/>
  <c r="D8" i="5"/>
  <c r="AB8" i="5"/>
  <c r="AZ8" i="5"/>
  <c r="V4" i="5"/>
  <c r="AT4" i="5"/>
  <c r="P5" i="5"/>
  <c r="AN5" i="5"/>
  <c r="J6" i="5"/>
  <c r="AH6" i="5"/>
  <c r="D7" i="5"/>
  <c r="AB7" i="5"/>
  <c r="AZ7" i="5"/>
  <c r="V8" i="5"/>
  <c r="AT8" i="5"/>
  <c r="BB8" i="4"/>
  <c r="BC8" i="4" s="1"/>
  <c r="AY8" i="4"/>
  <c r="AV8" i="4"/>
  <c r="AX8" i="4" s="1"/>
  <c r="AS8" i="4"/>
  <c r="AP8" i="4"/>
  <c r="AR8" i="4" s="1"/>
  <c r="AM8" i="4"/>
  <c r="AJ8" i="4"/>
  <c r="AK8" i="4" s="1"/>
  <c r="AG8" i="4"/>
  <c r="AI8" i="4" s="1"/>
  <c r="AD8" i="4"/>
  <c r="AE8" i="4" s="1"/>
  <c r="AA8" i="4"/>
  <c r="AC8" i="4" s="1"/>
  <c r="X8" i="4"/>
  <c r="Z8" i="4" s="1"/>
  <c r="U8" i="4"/>
  <c r="W8" i="4" s="1"/>
  <c r="R8" i="4"/>
  <c r="S8" i="4" s="1"/>
  <c r="O8" i="4"/>
  <c r="Q8" i="4" s="1"/>
  <c r="L8" i="4"/>
  <c r="M8" i="4" s="1"/>
  <c r="I8" i="4"/>
  <c r="F8" i="4"/>
  <c r="G8" i="4" s="1"/>
  <c r="C8" i="4"/>
  <c r="E8" i="4" s="1"/>
  <c r="BB7" i="4"/>
  <c r="BD7" i="4" s="1"/>
  <c r="AY7" i="4"/>
  <c r="BA7" i="4" s="1"/>
  <c r="AV7" i="4"/>
  <c r="AW7" i="4" s="1"/>
  <c r="AS7" i="4"/>
  <c r="AU7" i="4" s="1"/>
  <c r="AP7" i="4"/>
  <c r="AQ7" i="4" s="1"/>
  <c r="AM7" i="4"/>
  <c r="AJ7" i="4"/>
  <c r="AK7" i="4" s="1"/>
  <c r="AG7" i="4"/>
  <c r="AI7" i="4" s="1"/>
  <c r="AD7" i="4"/>
  <c r="AF7" i="4" s="1"/>
  <c r="AA7" i="4"/>
  <c r="AC7" i="4" s="1"/>
  <c r="X7" i="4"/>
  <c r="U7" i="4"/>
  <c r="R7" i="4"/>
  <c r="S7" i="4" s="1"/>
  <c r="O7" i="4"/>
  <c r="Q7" i="4" s="1"/>
  <c r="L7" i="4"/>
  <c r="M7" i="4" s="1"/>
  <c r="I7" i="4"/>
  <c r="F7" i="4"/>
  <c r="H7" i="4" s="1"/>
  <c r="C7" i="4"/>
  <c r="E7" i="4" s="1"/>
  <c r="BB6" i="4"/>
  <c r="BC6" i="4" s="1"/>
  <c r="AY6" i="4"/>
  <c r="AV6" i="4"/>
  <c r="AS6" i="4"/>
  <c r="AU6" i="4" s="1"/>
  <c r="AP6" i="4"/>
  <c r="AQ6" i="4" s="1"/>
  <c r="AM6" i="4"/>
  <c r="AJ6" i="4"/>
  <c r="AL6" i="4" s="1"/>
  <c r="AG6" i="4"/>
  <c r="AI6" i="4" s="1"/>
  <c r="AD6" i="4"/>
  <c r="AE6" i="4" s="1"/>
  <c r="AA6" i="4"/>
  <c r="X6" i="4"/>
  <c r="U6" i="4"/>
  <c r="W6" i="4" s="1"/>
  <c r="R6" i="4"/>
  <c r="S6" i="4" s="1"/>
  <c r="O6" i="4"/>
  <c r="L6" i="4"/>
  <c r="N6" i="4" s="1"/>
  <c r="I6" i="4"/>
  <c r="K6" i="4" s="1"/>
  <c r="F6" i="4"/>
  <c r="G6" i="4" s="1"/>
  <c r="C6" i="4"/>
  <c r="BB5" i="4"/>
  <c r="BC5" i="4" s="1"/>
  <c r="AY5" i="4"/>
  <c r="AZ5" i="4" s="1"/>
  <c r="AV5" i="4"/>
  <c r="AW5" i="4" s="1"/>
  <c r="AS5" i="4"/>
  <c r="AU5" i="4" s="1"/>
  <c r="AP5" i="4"/>
  <c r="AR5" i="4" s="1"/>
  <c r="AM5" i="4"/>
  <c r="AO5" i="4" s="1"/>
  <c r="AJ5" i="4"/>
  <c r="AK5" i="4" s="1"/>
  <c r="AG5" i="4"/>
  <c r="AI5" i="4" s="1"/>
  <c r="AD5" i="4"/>
  <c r="AE5" i="4" s="1"/>
  <c r="AA5" i="4"/>
  <c r="AC5" i="4" s="1"/>
  <c r="X5" i="4"/>
  <c r="Y5" i="4" s="1"/>
  <c r="U5" i="4"/>
  <c r="W5" i="4" s="1"/>
  <c r="R5" i="4"/>
  <c r="T5" i="4" s="1"/>
  <c r="O5" i="4"/>
  <c r="Q5" i="4" s="1"/>
  <c r="L5" i="4"/>
  <c r="M5" i="4" s="1"/>
  <c r="I5" i="4"/>
  <c r="K5" i="4" s="1"/>
  <c r="F5" i="4"/>
  <c r="G5" i="4" s="1"/>
  <c r="C5" i="4"/>
  <c r="D5" i="4" s="1"/>
  <c r="BB4" i="4"/>
  <c r="BC4" i="4" s="1"/>
  <c r="AY4" i="4"/>
  <c r="BA4" i="4" s="1"/>
  <c r="AV4" i="4"/>
  <c r="AX4" i="4" s="1"/>
  <c r="AS4" i="4"/>
  <c r="AU4" i="4" s="1"/>
  <c r="AP4" i="4"/>
  <c r="AQ4" i="4" s="1"/>
  <c r="AM4" i="4"/>
  <c r="AN4" i="4" s="1"/>
  <c r="AJ4" i="4"/>
  <c r="AG4" i="4"/>
  <c r="AI4" i="4" s="1"/>
  <c r="AD4" i="4"/>
  <c r="AE4" i="4" s="1"/>
  <c r="AA4" i="4"/>
  <c r="AC4" i="4" s="1"/>
  <c r="X4" i="4"/>
  <c r="Z4" i="4" s="1"/>
  <c r="U4" i="4"/>
  <c r="R4" i="4"/>
  <c r="S4" i="4" s="1"/>
  <c r="O4" i="4"/>
  <c r="Q4" i="4" s="1"/>
  <c r="L4" i="4"/>
  <c r="I4" i="4"/>
  <c r="K4" i="4" s="1"/>
  <c r="F4" i="4"/>
  <c r="G4" i="4" s="1"/>
  <c r="C4" i="4"/>
  <c r="E4" i="4" s="1"/>
  <c r="I2" i="4"/>
  <c r="L2" i="4" s="1"/>
  <c r="O2" i="4" s="1"/>
  <c r="R2" i="4" s="1"/>
  <c r="U2" i="4" s="1"/>
  <c r="X2" i="4" s="1"/>
  <c r="AA2" i="4" s="1"/>
  <c r="AD2" i="4" s="1"/>
  <c r="AG2" i="4" s="1"/>
  <c r="AJ2" i="4" s="1"/>
  <c r="AM2" i="4" s="1"/>
  <c r="AP2" i="4" s="1"/>
  <c r="AS2" i="4" s="1"/>
  <c r="AV2" i="4" s="1"/>
  <c r="AY2" i="4" s="1"/>
  <c r="BB2" i="4" s="1"/>
  <c r="M4" i="4" l="1"/>
  <c r="N4" i="4"/>
  <c r="W4" i="4"/>
  <c r="V4" i="4"/>
  <c r="AK4" i="4"/>
  <c r="AL4" i="4"/>
  <c r="E6" i="4"/>
  <c r="D6" i="4"/>
  <c r="Q6" i="4"/>
  <c r="P6" i="4"/>
  <c r="Y6" i="4"/>
  <c r="Z6" i="4"/>
  <c r="AC6" i="4"/>
  <c r="AB6" i="4"/>
  <c r="AO6" i="4"/>
  <c r="AN6" i="4"/>
  <c r="AW6" i="4"/>
  <c r="AX6" i="4"/>
  <c r="BA6" i="4"/>
  <c r="AZ6" i="4"/>
  <c r="K7" i="4"/>
  <c r="J7" i="4"/>
  <c r="W7" i="4"/>
  <c r="V7" i="4"/>
  <c r="Y7" i="4"/>
  <c r="Z7" i="4"/>
  <c r="AO7" i="4"/>
  <c r="AN7" i="4"/>
  <c r="K8" i="4"/>
  <c r="J8" i="4"/>
  <c r="AO8" i="4"/>
  <c r="AN8" i="4"/>
  <c r="AU8" i="4"/>
  <c r="AT8" i="4"/>
  <c r="BA8" i="4"/>
  <c r="AZ8" i="4"/>
  <c r="AF8" i="4"/>
  <c r="AQ8" i="4"/>
  <c r="AH8" i="4"/>
  <c r="D8" i="4"/>
  <c r="H8" i="4"/>
  <c r="AL8" i="4"/>
  <c r="AB8" i="4"/>
  <c r="AX7" i="4"/>
  <c r="T8" i="4"/>
  <c r="P7" i="4"/>
  <c r="AB7" i="4"/>
  <c r="AR7" i="4"/>
  <c r="N8" i="4"/>
  <c r="AZ7" i="4"/>
  <c r="V8" i="4"/>
  <c r="D7" i="4"/>
  <c r="T7" i="4"/>
  <c r="AH7" i="4"/>
  <c r="AT7" i="4"/>
  <c r="P8" i="4"/>
  <c r="BD6" i="4"/>
  <c r="H6" i="4"/>
  <c r="V6" i="4"/>
  <c r="AF6" i="4"/>
  <c r="AT6" i="4"/>
  <c r="J6" i="4"/>
  <c r="AH6" i="4"/>
  <c r="J5" i="4"/>
  <c r="V5" i="4"/>
  <c r="AH5" i="4"/>
  <c r="AT5" i="4"/>
  <c r="AB5" i="4"/>
  <c r="E5" i="4"/>
  <c r="BA5" i="4"/>
  <c r="N5" i="4"/>
  <c r="AN5" i="4"/>
  <c r="AL5" i="4"/>
  <c r="P5" i="4"/>
  <c r="H5" i="4"/>
  <c r="AF5" i="4"/>
  <c r="BD5" i="4"/>
  <c r="AZ4" i="4"/>
  <c r="AO4" i="4"/>
  <c r="AB4" i="4"/>
  <c r="J4" i="4"/>
  <c r="T4" i="4"/>
  <c r="AH4" i="4"/>
  <c r="AR4" i="4"/>
  <c r="P4" i="4"/>
  <c r="D4" i="4"/>
  <c r="AT4" i="4"/>
  <c r="BD4" i="4"/>
  <c r="Z5" i="4"/>
  <c r="T6" i="4"/>
  <c r="AR6" i="4"/>
  <c r="AL7" i="4"/>
  <c r="BD8" i="4"/>
  <c r="Y4" i="4"/>
  <c r="AW4" i="4"/>
  <c r="S5" i="4"/>
  <c r="AQ5" i="4"/>
  <c r="M6" i="4"/>
  <c r="AK6" i="4"/>
  <c r="G7" i="4"/>
  <c r="AE7" i="4"/>
  <c r="BC7" i="4"/>
  <c r="Y8" i="4"/>
  <c r="AW8" i="4"/>
  <c r="AF4" i="4"/>
  <c r="N7" i="4"/>
  <c r="H4" i="4"/>
  <c r="AX5" i="4"/>
  <c r="BB8" i="3"/>
  <c r="BD8" i="3" s="1"/>
  <c r="AY8" i="3"/>
  <c r="AV8" i="3"/>
  <c r="AX8" i="3" s="1"/>
  <c r="AS8" i="3"/>
  <c r="AU8" i="3" s="1"/>
  <c r="AP8" i="3"/>
  <c r="AR8" i="3" s="1"/>
  <c r="AM8" i="3"/>
  <c r="AN8" i="3" s="1"/>
  <c r="AJ8" i="3"/>
  <c r="AL8" i="3" s="1"/>
  <c r="AG8" i="3"/>
  <c r="AI8" i="3" s="1"/>
  <c r="AD8" i="3"/>
  <c r="AF8" i="3" s="1"/>
  <c r="AA8" i="3"/>
  <c r="AB8" i="3" s="1"/>
  <c r="X8" i="3"/>
  <c r="U8" i="3"/>
  <c r="W8" i="3" s="1"/>
  <c r="R8" i="3"/>
  <c r="T8" i="3" s="1"/>
  <c r="O8" i="3"/>
  <c r="P8" i="3" s="1"/>
  <c r="L8" i="3"/>
  <c r="I8" i="3"/>
  <c r="K8" i="3" s="1"/>
  <c r="F8" i="3"/>
  <c r="H8" i="3" s="1"/>
  <c r="C8" i="3"/>
  <c r="D8" i="3" s="1"/>
  <c r="BB7" i="3"/>
  <c r="BD7" i="3" s="1"/>
  <c r="AY7" i="3"/>
  <c r="AZ7" i="3" s="1"/>
  <c r="AV7" i="3"/>
  <c r="AX7" i="3" s="1"/>
  <c r="AS7" i="3"/>
  <c r="AT7" i="3" s="1"/>
  <c r="AP7" i="3"/>
  <c r="AR7" i="3" s="1"/>
  <c r="AM7" i="3"/>
  <c r="AN7" i="3" s="1"/>
  <c r="AJ7" i="3"/>
  <c r="AL7" i="3" s="1"/>
  <c r="AG7" i="3"/>
  <c r="AH7" i="3" s="1"/>
  <c r="AD7" i="3"/>
  <c r="AA7" i="3"/>
  <c r="AB7" i="3" s="1"/>
  <c r="X7" i="3"/>
  <c r="Z7" i="3" s="1"/>
  <c r="U7" i="3"/>
  <c r="W7" i="3" s="1"/>
  <c r="R7" i="3"/>
  <c r="O7" i="3"/>
  <c r="Q7" i="3" s="1"/>
  <c r="L7" i="3"/>
  <c r="N7" i="3" s="1"/>
  <c r="I7" i="3"/>
  <c r="K7" i="3" s="1"/>
  <c r="F7" i="3"/>
  <c r="C7" i="3"/>
  <c r="D7" i="3" s="1"/>
  <c r="BB6" i="3"/>
  <c r="BD6" i="3" s="1"/>
  <c r="AY6" i="3"/>
  <c r="AV6" i="3"/>
  <c r="AX6" i="3" s="1"/>
  <c r="AS6" i="3"/>
  <c r="AT6" i="3" s="1"/>
  <c r="AP6" i="3"/>
  <c r="AR6" i="3" s="1"/>
  <c r="AM6" i="3"/>
  <c r="AJ6" i="3"/>
  <c r="AK6" i="3" s="1"/>
  <c r="AG6" i="3"/>
  <c r="AH6" i="3" s="1"/>
  <c r="AD6" i="3"/>
  <c r="AF6" i="3" s="1"/>
  <c r="AA6" i="3"/>
  <c r="X6" i="3"/>
  <c r="Z6" i="3" s="1"/>
  <c r="U6" i="3"/>
  <c r="W6" i="3" s="1"/>
  <c r="R6" i="3"/>
  <c r="T6" i="3" s="1"/>
  <c r="O6" i="3"/>
  <c r="L6" i="3"/>
  <c r="N6" i="3" s="1"/>
  <c r="I6" i="3"/>
  <c r="J6" i="3" s="1"/>
  <c r="F6" i="3"/>
  <c r="H6" i="3" s="1"/>
  <c r="C6" i="3"/>
  <c r="BB5" i="3"/>
  <c r="BD5" i="3" s="1"/>
  <c r="AY5" i="3"/>
  <c r="BA5" i="3" s="1"/>
  <c r="AV5" i="3"/>
  <c r="AX5" i="3" s="1"/>
  <c r="AS5" i="3"/>
  <c r="AT5" i="3" s="1"/>
  <c r="AP5" i="3"/>
  <c r="AR5" i="3" s="1"/>
  <c r="AM5" i="3"/>
  <c r="AN5" i="3" s="1"/>
  <c r="AJ5" i="3"/>
  <c r="AL5" i="3" s="1"/>
  <c r="AG5" i="3"/>
  <c r="AI5" i="3" s="1"/>
  <c r="AD5" i="3"/>
  <c r="AF5" i="3" s="1"/>
  <c r="AA5" i="3"/>
  <c r="AC5" i="3" s="1"/>
  <c r="X5" i="3"/>
  <c r="Z5" i="3" s="1"/>
  <c r="U5" i="3"/>
  <c r="W5" i="3" s="1"/>
  <c r="R5" i="3"/>
  <c r="T5" i="3" s="1"/>
  <c r="O5" i="3"/>
  <c r="P5" i="3" s="1"/>
  <c r="L5" i="3"/>
  <c r="N5" i="3" s="1"/>
  <c r="I5" i="3"/>
  <c r="K5" i="3" s="1"/>
  <c r="F5" i="3"/>
  <c r="H5" i="3" s="1"/>
  <c r="C5" i="3"/>
  <c r="D5" i="3" s="1"/>
  <c r="BB4" i="3"/>
  <c r="BD4" i="3" s="1"/>
  <c r="AY4" i="3"/>
  <c r="AZ4" i="3" s="1"/>
  <c r="AV4" i="3"/>
  <c r="AX4" i="3" s="1"/>
  <c r="AS4" i="3"/>
  <c r="AU4" i="3" s="1"/>
  <c r="AP4" i="3"/>
  <c r="AR4" i="3" s="1"/>
  <c r="AM4" i="3"/>
  <c r="AN4" i="3" s="1"/>
  <c r="AJ4" i="3"/>
  <c r="AL4" i="3" s="1"/>
  <c r="AG4" i="3"/>
  <c r="AI4" i="3" s="1"/>
  <c r="AD4" i="3"/>
  <c r="AF4" i="3" s="1"/>
  <c r="AA4" i="3"/>
  <c r="AC4" i="3" s="1"/>
  <c r="X4" i="3"/>
  <c r="Z4" i="3" s="1"/>
  <c r="U4" i="3"/>
  <c r="V4" i="3" s="1"/>
  <c r="R4" i="3"/>
  <c r="T4" i="3" s="1"/>
  <c r="O4" i="3"/>
  <c r="Q4" i="3" s="1"/>
  <c r="L4" i="3"/>
  <c r="N4" i="3" s="1"/>
  <c r="I4" i="3"/>
  <c r="K4" i="3" s="1"/>
  <c r="F4" i="3"/>
  <c r="H4" i="3" s="1"/>
  <c r="C4" i="3"/>
  <c r="D4" i="3" s="1"/>
  <c r="I2" i="3"/>
  <c r="L2" i="3" s="1"/>
  <c r="O2" i="3" s="1"/>
  <c r="R2" i="3" s="1"/>
  <c r="U2" i="3" s="1"/>
  <c r="X2" i="3" s="1"/>
  <c r="AA2" i="3" s="1"/>
  <c r="AD2" i="3" s="1"/>
  <c r="AG2" i="3" s="1"/>
  <c r="AJ2" i="3" s="1"/>
  <c r="AM2" i="3" s="1"/>
  <c r="AP2" i="3" s="1"/>
  <c r="AS2" i="3" s="1"/>
  <c r="AV2" i="3" s="1"/>
  <c r="AY2" i="3" s="1"/>
  <c r="BB2" i="3" s="1"/>
  <c r="I8" i="1"/>
  <c r="J8" i="1" s="1"/>
  <c r="L8" i="1"/>
  <c r="M8" i="1" s="1"/>
  <c r="O8" i="1"/>
  <c r="P8" i="1"/>
  <c r="Q8" i="1"/>
  <c r="R8" i="1"/>
  <c r="S8" i="1"/>
  <c r="T8" i="1"/>
  <c r="U8" i="1"/>
  <c r="V8" i="1" s="1"/>
  <c r="X8" i="1"/>
  <c r="Y8" i="1" s="1"/>
  <c r="AA8" i="1"/>
  <c r="AB8" i="1"/>
  <c r="AC8" i="1"/>
  <c r="AD8" i="1"/>
  <c r="AE8" i="1"/>
  <c r="AF8" i="1"/>
  <c r="AG8" i="1"/>
  <c r="AH8" i="1" s="1"/>
  <c r="AJ8" i="1"/>
  <c r="AK8" i="1" s="1"/>
  <c r="AM8" i="1"/>
  <c r="AN8" i="1"/>
  <c r="AO8" i="1"/>
  <c r="AP8" i="1"/>
  <c r="AQ8" i="1"/>
  <c r="AR8" i="1"/>
  <c r="AS8" i="1"/>
  <c r="AT8" i="1" s="1"/>
  <c r="AV8" i="1"/>
  <c r="AW8" i="1" s="1"/>
  <c r="AY8" i="1"/>
  <c r="AZ8" i="1"/>
  <c r="BA8" i="1"/>
  <c r="BB8" i="1"/>
  <c r="BC8" i="1"/>
  <c r="BD8" i="1"/>
  <c r="C8" i="1"/>
  <c r="E8" i="1" s="1"/>
  <c r="D8" i="1"/>
  <c r="F8" i="1"/>
  <c r="G8" i="1"/>
  <c r="H8" i="1"/>
  <c r="E6" i="3" l="1"/>
  <c r="D6" i="3"/>
  <c r="Q6" i="3"/>
  <c r="P6" i="3"/>
  <c r="AC6" i="3"/>
  <c r="AB6" i="3"/>
  <c r="AO6" i="3"/>
  <c r="AN6" i="3"/>
  <c r="BA6" i="3"/>
  <c r="AZ6" i="3"/>
  <c r="G7" i="3"/>
  <c r="H7" i="3"/>
  <c r="S7" i="3"/>
  <c r="T7" i="3"/>
  <c r="AE7" i="3"/>
  <c r="AF7" i="3"/>
  <c r="N8" i="3"/>
  <c r="M8" i="3"/>
  <c r="Y8" i="3"/>
  <c r="Z8" i="3"/>
  <c r="AZ8" i="3"/>
  <c r="BA8" i="3"/>
  <c r="E8" i="3"/>
  <c r="AO8" i="3"/>
  <c r="AW8" i="3"/>
  <c r="AC8" i="3"/>
  <c r="AK8" i="3"/>
  <c r="AU7" i="3"/>
  <c r="BC7" i="3"/>
  <c r="J7" i="3"/>
  <c r="V7" i="3"/>
  <c r="AI7" i="3"/>
  <c r="AQ7" i="3"/>
  <c r="Q8" i="3"/>
  <c r="M6" i="3"/>
  <c r="Y6" i="3"/>
  <c r="AW6" i="3"/>
  <c r="AL6" i="3"/>
  <c r="J5" i="3"/>
  <c r="V5" i="3"/>
  <c r="AH5" i="3"/>
  <c r="G5" i="3"/>
  <c r="S5" i="3"/>
  <c r="AE5" i="3"/>
  <c r="AQ5" i="3"/>
  <c r="AU5" i="3"/>
  <c r="BC5" i="3"/>
  <c r="P4" i="3"/>
  <c r="AB4" i="3"/>
  <c r="E4" i="3"/>
  <c r="M4" i="3"/>
  <c r="Y4" i="3"/>
  <c r="AK4" i="3"/>
  <c r="AO4" i="3"/>
  <c r="AW4" i="3"/>
  <c r="BA4" i="3"/>
  <c r="J4" i="3"/>
  <c r="AH4" i="3"/>
  <c r="AT4" i="3"/>
  <c r="AB5" i="3"/>
  <c r="AZ5" i="3"/>
  <c r="V6" i="3"/>
  <c r="P7" i="3"/>
  <c r="J8" i="3"/>
  <c r="V8" i="3"/>
  <c r="AH8" i="3"/>
  <c r="AT8" i="3"/>
  <c r="G4" i="3"/>
  <c r="S4" i="3"/>
  <c r="W4" i="3"/>
  <c r="AE4" i="3"/>
  <c r="AQ4" i="3"/>
  <c r="BC4" i="3"/>
  <c r="E5" i="3"/>
  <c r="M5" i="3"/>
  <c r="Q5" i="3"/>
  <c r="Y5" i="3"/>
  <c r="AK5" i="3"/>
  <c r="AO5" i="3"/>
  <c r="AW5" i="3"/>
  <c r="G6" i="3"/>
  <c r="K6" i="3"/>
  <c r="S6" i="3"/>
  <c r="AE6" i="3"/>
  <c r="AI6" i="3"/>
  <c r="AQ6" i="3"/>
  <c r="AU6" i="3"/>
  <c r="BC6" i="3"/>
  <c r="E7" i="3"/>
  <c r="M7" i="3"/>
  <c r="Y7" i="3"/>
  <c r="AC7" i="3"/>
  <c r="AK7" i="3"/>
  <c r="AO7" i="3"/>
  <c r="AW7" i="3"/>
  <c r="BA7" i="3"/>
  <c r="G8" i="3"/>
  <c r="S8" i="3"/>
  <c r="AE8" i="3"/>
  <c r="AQ8" i="3"/>
  <c r="BC8" i="3"/>
  <c r="AU8" i="1"/>
  <c r="AI8" i="1"/>
  <c r="W8" i="1"/>
  <c r="K8" i="1"/>
  <c r="AX8" i="1"/>
  <c r="AL8" i="1"/>
  <c r="Z8" i="1"/>
  <c r="N8" i="1"/>
  <c r="BB5" i="1" l="1"/>
  <c r="BD5" i="1" s="1"/>
  <c r="BB6" i="1"/>
  <c r="BD6" i="1" s="1"/>
  <c r="BB7" i="1"/>
  <c r="BB4" i="1"/>
  <c r="AY5" i="1"/>
  <c r="BA5" i="1" s="1"/>
  <c r="AY6" i="1"/>
  <c r="BA6" i="1" s="1"/>
  <c r="AY7" i="1"/>
  <c r="AY4" i="1"/>
  <c r="BA4" i="1" s="1"/>
  <c r="AV5" i="1"/>
  <c r="AX5" i="1" s="1"/>
  <c r="AV6" i="1"/>
  <c r="AX6" i="1" s="1"/>
  <c r="AV7" i="1"/>
  <c r="AV4" i="1"/>
  <c r="AS5" i="1"/>
  <c r="AU5" i="1" s="1"/>
  <c r="AS6" i="1"/>
  <c r="AS7" i="1"/>
  <c r="AS4" i="1"/>
  <c r="AU4" i="1" s="1"/>
  <c r="AP5" i="1"/>
  <c r="AR5" i="1" s="1"/>
  <c r="AP6" i="1"/>
  <c r="AP7" i="1"/>
  <c r="AP4" i="1"/>
  <c r="AM5" i="1"/>
  <c r="AO5" i="1" s="1"/>
  <c r="AM6" i="1"/>
  <c r="AO6" i="1" s="1"/>
  <c r="AM7" i="1"/>
  <c r="AM4" i="1"/>
  <c r="AN5" i="1"/>
  <c r="AJ5" i="1"/>
  <c r="AL5" i="1" s="1"/>
  <c r="AJ6" i="1"/>
  <c r="AJ7" i="1"/>
  <c r="AL7" i="1" s="1"/>
  <c r="AJ4" i="1"/>
  <c r="AG5" i="1"/>
  <c r="AG6" i="1"/>
  <c r="AG7" i="1"/>
  <c r="AI7" i="1" s="1"/>
  <c r="AG4" i="1"/>
  <c r="AD5" i="1"/>
  <c r="AF5" i="1" s="1"/>
  <c r="AD6" i="1"/>
  <c r="AF6" i="1" s="1"/>
  <c r="AD7" i="1"/>
  <c r="AD4" i="1"/>
  <c r="AA5" i="1"/>
  <c r="AA6" i="1"/>
  <c r="AC6" i="1" s="1"/>
  <c r="AA7" i="1"/>
  <c r="AA4" i="1"/>
  <c r="X5" i="1"/>
  <c r="Z5" i="1" s="1"/>
  <c r="X6" i="1"/>
  <c r="X7" i="1"/>
  <c r="X4" i="1"/>
  <c r="U7" i="1"/>
  <c r="U6" i="1"/>
  <c r="W6" i="1" s="1"/>
  <c r="U5" i="1"/>
  <c r="U4" i="1"/>
  <c r="W4" i="1" s="1"/>
  <c r="R7" i="1"/>
  <c r="R6" i="1"/>
  <c r="R5" i="1"/>
  <c r="R4" i="1"/>
  <c r="O7" i="1"/>
  <c r="Q7" i="1" s="1"/>
  <c r="O6" i="1"/>
  <c r="O5" i="1"/>
  <c r="O4" i="1"/>
  <c r="L7" i="1"/>
  <c r="L6" i="1"/>
  <c r="L5" i="1"/>
  <c r="L4" i="1"/>
  <c r="I6" i="1"/>
  <c r="I5" i="1"/>
  <c r="F5" i="1"/>
  <c r="F6" i="1"/>
  <c r="F7" i="1"/>
  <c r="F4" i="1"/>
  <c r="H4" i="1" s="1"/>
  <c r="G4" i="1"/>
  <c r="C5" i="1"/>
  <c r="C6" i="1"/>
  <c r="C7" i="1"/>
  <c r="C4" i="1"/>
  <c r="BC6" i="1"/>
  <c r="BC5" i="1"/>
  <c r="AZ6" i="1"/>
  <c r="AZ5" i="1"/>
  <c r="AZ4" i="1"/>
  <c r="AW6" i="1"/>
  <c r="AW5" i="1"/>
  <c r="AT5" i="1"/>
  <c r="AT4" i="1"/>
  <c r="AQ5" i="1"/>
  <c r="AN6" i="1"/>
  <c r="AK7" i="1"/>
  <c r="AK5" i="1"/>
  <c r="AH7" i="1"/>
  <c r="AE6" i="1"/>
  <c r="AE5" i="1"/>
  <c r="AB6" i="1"/>
  <c r="Y5" i="1"/>
  <c r="V6" i="1"/>
  <c r="V4" i="1"/>
  <c r="I2" i="1"/>
  <c r="L2" i="1" s="1"/>
  <c r="O2" i="1" s="1"/>
  <c r="R2" i="1" s="1"/>
  <c r="U2" i="1" s="1"/>
  <c r="X2" i="1" s="1"/>
  <c r="AA2" i="1" s="1"/>
  <c r="AD2" i="1" s="1"/>
  <c r="AG2" i="1" s="1"/>
  <c r="AJ2" i="1" s="1"/>
  <c r="AM2" i="1" s="1"/>
  <c r="AP2" i="1" s="1"/>
  <c r="AS2" i="1" s="1"/>
  <c r="AV2" i="1" s="1"/>
  <c r="AY2" i="1" s="1"/>
  <c r="BB2" i="1" s="1"/>
  <c r="P7" i="1"/>
  <c r="I7" i="1"/>
  <c r="I4" i="1"/>
  <c r="J4" i="1" l="1"/>
  <c r="K4" i="1"/>
  <c r="K7" i="1"/>
  <c r="J7" i="1"/>
  <c r="E4" i="1"/>
  <c r="D4" i="1"/>
  <c r="D7" i="1"/>
  <c r="E7" i="1"/>
  <c r="E6" i="1"/>
  <c r="D6" i="1"/>
  <c r="E5" i="1"/>
  <c r="D5" i="1"/>
  <c r="G7" i="1"/>
  <c r="H7" i="1"/>
  <c r="H6" i="1"/>
  <c r="G6" i="1"/>
  <c r="H5" i="1"/>
  <c r="G5" i="1"/>
  <c r="J5" i="1"/>
  <c r="K5" i="1"/>
  <c r="K6" i="1"/>
  <c r="J6" i="1"/>
  <c r="M4" i="1"/>
  <c r="N4" i="1"/>
  <c r="M5" i="1"/>
  <c r="N5" i="1"/>
  <c r="M6" i="1"/>
  <c r="N6" i="1"/>
  <c r="M7" i="1"/>
  <c r="N7" i="1"/>
  <c r="P4" i="1"/>
  <c r="Q4" i="1"/>
  <c r="P5" i="1"/>
  <c r="Q5" i="1"/>
  <c r="P6" i="1"/>
  <c r="Q6" i="1"/>
  <c r="S4" i="1"/>
  <c r="T4" i="1"/>
  <c r="S5" i="1"/>
  <c r="T5" i="1"/>
  <c r="S6" i="1"/>
  <c r="T6" i="1"/>
  <c r="S7" i="1"/>
  <c r="T7" i="1"/>
  <c r="V5" i="1"/>
  <c r="W5" i="1"/>
  <c r="V7" i="1"/>
  <c r="W7" i="1"/>
  <c r="Y4" i="1"/>
  <c r="Z4" i="1"/>
  <c r="Y7" i="1"/>
  <c r="Z7" i="1"/>
  <c r="Y6" i="1"/>
  <c r="Z6" i="1"/>
  <c r="AB4" i="1"/>
  <c r="AC4" i="1"/>
  <c r="AB7" i="1"/>
  <c r="AC7" i="1"/>
  <c r="AB5" i="1"/>
  <c r="AC5" i="1"/>
  <c r="AE4" i="1"/>
  <c r="AF4" i="1"/>
  <c r="AE7" i="1"/>
  <c r="AF7" i="1"/>
  <c r="AH4" i="1"/>
  <c r="AI4" i="1"/>
  <c r="AH6" i="1"/>
  <c r="AI6" i="1"/>
  <c r="AH5" i="1"/>
  <c r="AI5" i="1"/>
  <c r="AK4" i="1"/>
  <c r="AL4" i="1"/>
  <c r="AK6" i="1"/>
  <c r="AL6" i="1"/>
  <c r="AN4" i="1"/>
  <c r="AO4" i="1"/>
  <c r="AN7" i="1"/>
  <c r="AO7" i="1"/>
  <c r="AQ4" i="1"/>
  <c r="AR4" i="1"/>
  <c r="AQ7" i="1"/>
  <c r="AR7" i="1"/>
  <c r="AQ6" i="1"/>
  <c r="AR6" i="1"/>
  <c r="AT7" i="1"/>
  <c r="AU7" i="1"/>
  <c r="AT6" i="1"/>
  <c r="AU6" i="1"/>
  <c r="AW4" i="1"/>
  <c r="AX4" i="1"/>
  <c r="AW7" i="1"/>
  <c r="AX7" i="1"/>
  <c r="AZ7" i="1"/>
  <c r="BA7" i="1"/>
  <c r="BC4" i="1"/>
  <c r="BD4" i="1"/>
  <c r="BC7" i="1"/>
  <c r="BD7" i="1"/>
</calcChain>
</file>

<file path=xl/sharedStrings.xml><?xml version="1.0" encoding="utf-8"?>
<sst xmlns="http://schemas.openxmlformats.org/spreadsheetml/2006/main" count="253" uniqueCount="20">
  <si>
    <t>National Minimum Wage  1 Apr 2020 - 31 March 2021</t>
  </si>
  <si>
    <t>Hours per week →</t>
  </si>
  <si>
    <r>
      <t xml:space="preserve">​Age of employee </t>
    </r>
    <r>
      <rPr>
        <b/>
        <sz val="10"/>
        <color rgb="FF444444"/>
        <rFont val="Arial"/>
        <family val="2"/>
      </rPr>
      <t>↓</t>
    </r>
  </si>
  <si>
    <r>
      <t xml:space="preserve">​Min salary per hour </t>
    </r>
    <r>
      <rPr>
        <b/>
        <sz val="10"/>
        <color rgb="FF444444"/>
        <rFont val="Arial"/>
        <family val="2"/>
      </rPr>
      <t>↓</t>
    </r>
  </si>
  <si>
    <t>Per week</t>
  </si>
  <si>
    <t>Per month</t>
  </si>
  <si>
    <t>Per year</t>
  </si>
  <si>
    <t>​25+</t>
  </si>
  <si>
    <t>​21-24</t>
  </si>
  <si>
    <t>​18-20</t>
  </si>
  <si>
    <t>​under 18</t>
  </si>
  <si>
    <t>apprentice</t>
  </si>
  <si>
    <t>National Minimum Wage  1 Apr 2019 - 31 March 2020</t>
  </si>
  <si>
    <r>
      <t xml:space="preserve">​Age of employee </t>
    </r>
    <r>
      <rPr>
        <b/>
        <sz val="10"/>
        <color rgb="FFBFBFBF"/>
        <rFont val="Arial"/>
        <family val="2"/>
      </rPr>
      <t>↓</t>
    </r>
  </si>
  <si>
    <r>
      <t xml:space="preserve">​Min salary per hour </t>
    </r>
    <r>
      <rPr>
        <b/>
        <sz val="10"/>
        <color rgb="FFBFBFBF"/>
        <rFont val="Arial"/>
        <family val="2"/>
      </rPr>
      <t>↓</t>
    </r>
  </si>
  <si>
    <t>National Minimum Wage  1 Apr 2018​ ​- 31 /march 2019</t>
  </si>
  <si>
    <t>National Minimum Wage  1 Apr 2021 - 31 March 2022</t>
  </si>
  <si>
    <t>23+</t>
  </si>
  <si>
    <t>21-22</t>
  </si>
  <si>
    <t>Click tab below for 2021-2022 rates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</si>
</sst>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£&quot;* #,##0.00_-;\-&quot;£&quot;* #,##0.00_-;_-&quot;£&quot;* &quot;-&quot;??_-;_-@_-"/>
  </numFmts>
  <fonts count="19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rgb="FF444444"/>
      <name val="Segoe UI"/>
      <family val="2"/>
    </font>
    <font>
      <sz val="10"/>
      <color rgb="FF444444"/>
      <name val="Segoe UI"/>
      <family val="2"/>
    </font>
    <font>
      <b/>
      <sz val="10"/>
      <color theme="1"/>
      <name val="Arial"/>
      <family val="2"/>
    </font>
    <font>
      <b/>
      <sz val="10"/>
      <color rgb="FF444444"/>
      <name val="Arial"/>
      <family val="2"/>
    </font>
    <font>
      <b/>
      <sz val="10"/>
      <color theme="0"/>
      <name val="Segoe UI"/>
      <family val="2"/>
    </font>
    <font>
      <sz val="11"/>
      <color rgb="FF000000"/>
      <name val="Consolas"/>
      <family val="3"/>
    </font>
    <font>
      <sz val="11"/>
      <color rgb="FF000000"/>
      <name val="Segoe UI"/>
      <family val="2"/>
    </font>
    <font>
      <sz val="10"/>
      <color theme="0" tint="-0.14999847407452621"/>
      <name val="Arial"/>
      <family val="2"/>
    </font>
    <font>
      <b/>
      <sz val="24"/>
      <color theme="1"/>
      <name val="Arial"/>
      <family val="2"/>
    </font>
    <font>
      <b/>
      <sz val="10"/>
      <color rgb="FFBFBFBF"/>
      <name val="Segoe UI"/>
      <family val="2"/>
    </font>
    <font>
      <sz val="10"/>
      <color rgb="FFBFBFBF"/>
      <name val="Arial"/>
      <family val="2"/>
    </font>
    <font>
      <b/>
      <sz val="10"/>
      <color rgb="FFBFBFBF"/>
      <name val="Arial"/>
      <family val="2"/>
    </font>
    <font>
      <sz val="10"/>
      <color rgb="FFBFBFBF"/>
      <name val="Segoe UI"/>
      <family val="2"/>
    </font>
    <font>
      <sz val="11"/>
      <color rgb="FFBFBFBF"/>
      <name val="Consolas"/>
      <family val="3"/>
    </font>
    <font>
      <sz val="11"/>
      <color rgb="FFBFBFBF"/>
      <name val="Segoe UI"/>
      <family val="2"/>
    </font>
    <font>
      <b/>
      <sz val="24"/>
      <color rgb="FFFF0000"/>
      <name val="Arial"/>
      <family val="2"/>
    </font>
    <font>
      <b/>
      <sz val="16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0066"/>
        <bgColor indexed="64"/>
      </patternFill>
    </fill>
    <fill>
      <patternFill patternType="solid">
        <fgColor theme="9" tint="-0.249977111117893"/>
        <bgColor indexed="64"/>
      </patternFill>
    </fill>
  </fills>
  <borders count="24">
    <border>
      <left/>
      <right/>
      <top/>
      <bottom/>
      <diagonal/>
    </border>
    <border>
      <left style="thin">
        <color rgb="FFFF0066"/>
      </left>
      <right/>
      <top/>
      <bottom style="thin">
        <color rgb="FFFF0066"/>
      </bottom>
      <diagonal/>
    </border>
    <border>
      <left/>
      <right/>
      <top/>
      <bottom style="thin">
        <color rgb="FFFF0066"/>
      </bottom>
      <diagonal/>
    </border>
    <border>
      <left/>
      <right style="thin">
        <color rgb="FFFF0066"/>
      </right>
      <top/>
      <bottom style="thin">
        <color rgb="FFFF0066"/>
      </bottom>
      <diagonal/>
    </border>
    <border>
      <left style="thin">
        <color rgb="FFFF0066"/>
      </left>
      <right/>
      <top/>
      <bottom/>
      <diagonal/>
    </border>
    <border>
      <left/>
      <right style="thin">
        <color rgb="FFFF0066"/>
      </right>
      <top/>
      <bottom/>
      <diagonal/>
    </border>
    <border>
      <left style="thin">
        <color rgb="FFFF0066"/>
      </left>
      <right/>
      <top style="thin">
        <color rgb="FFFF0066"/>
      </top>
      <bottom/>
      <diagonal/>
    </border>
    <border>
      <left/>
      <right/>
      <top style="thin">
        <color rgb="FFFF0066"/>
      </top>
      <bottom/>
      <diagonal/>
    </border>
    <border>
      <left/>
      <right style="thin">
        <color rgb="FFFF0066"/>
      </right>
      <top style="thin">
        <color rgb="FFFF0066"/>
      </top>
      <bottom/>
      <diagonal/>
    </border>
    <border>
      <left style="thin">
        <color rgb="FFFF0066"/>
      </left>
      <right style="thin">
        <color rgb="FFFF0066"/>
      </right>
      <top style="thin">
        <color rgb="FFFF0066"/>
      </top>
      <bottom/>
      <diagonal/>
    </border>
    <border>
      <left/>
      <right style="thin">
        <color rgb="FFFF0066"/>
      </right>
      <top/>
      <bottom style="thin">
        <color theme="9" tint="-0.249977111117893"/>
      </bottom>
      <diagonal/>
    </border>
    <border>
      <left style="thin">
        <color theme="9" tint="-0.249977111117893"/>
      </left>
      <right/>
      <top style="thin">
        <color theme="9" tint="-0.249977111117893"/>
      </top>
      <bottom/>
      <diagonal/>
    </border>
    <border>
      <left/>
      <right style="thin">
        <color rgb="FFFF0066"/>
      </right>
      <top style="thin">
        <color theme="9" tint="-0.249977111117893"/>
      </top>
      <bottom/>
      <diagonal/>
    </border>
    <border>
      <left style="thin">
        <color rgb="FFFF0066"/>
      </left>
      <right/>
      <top style="thin">
        <color theme="9" tint="-0.249977111117893"/>
      </top>
      <bottom/>
      <diagonal/>
    </border>
    <border>
      <left/>
      <right/>
      <top style="thin">
        <color theme="9" tint="-0.249977111117893"/>
      </top>
      <bottom/>
      <diagonal/>
    </border>
    <border>
      <left style="thin">
        <color rgb="FFFF0066"/>
      </left>
      <right style="thin">
        <color rgb="FFFF0066"/>
      </right>
      <top style="thin">
        <color theme="9" tint="-0.249977111117893"/>
      </top>
      <bottom/>
      <diagonal/>
    </border>
    <border>
      <left/>
      <right style="thin">
        <color theme="9" tint="-0.249977111117893"/>
      </right>
      <top style="thin">
        <color theme="9" tint="-0.249977111117893"/>
      </top>
      <bottom/>
      <diagonal/>
    </border>
    <border>
      <left style="thin">
        <color theme="9" tint="-0.249977111117893"/>
      </left>
      <right/>
      <top/>
      <bottom/>
      <diagonal/>
    </border>
    <border>
      <left/>
      <right style="thin">
        <color theme="9" tint="-0.249977111117893"/>
      </right>
      <top/>
      <bottom/>
      <diagonal/>
    </border>
    <border>
      <left style="thin">
        <color theme="9" tint="-0.249977111117893"/>
      </left>
      <right/>
      <top/>
      <bottom style="thin">
        <color theme="9" tint="-0.249977111117893"/>
      </bottom>
      <diagonal/>
    </border>
    <border>
      <left style="thin">
        <color rgb="FFFF0066"/>
      </left>
      <right/>
      <top/>
      <bottom style="thin">
        <color theme="9" tint="-0.249977111117893"/>
      </bottom>
      <diagonal/>
    </border>
    <border>
      <left/>
      <right/>
      <top/>
      <bottom style="thin">
        <color theme="9" tint="-0.249977111117893"/>
      </bottom>
      <diagonal/>
    </border>
    <border>
      <left/>
      <right style="thin">
        <color theme="9" tint="-0.249977111117893"/>
      </right>
      <top/>
      <bottom style="thin">
        <color theme="9" tint="-0.249977111117893"/>
      </bottom>
      <diagonal/>
    </border>
    <border>
      <left style="thin">
        <color rgb="FFFF0066"/>
      </left>
      <right style="thin">
        <color theme="9" tint="-0.249977111117893"/>
      </right>
      <top style="thin">
        <color theme="9" tint="-0.249977111117893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4">
    <xf numFmtId="0" fontId="0" fillId="0" borderId="0" xfId="0"/>
    <xf numFmtId="4" fontId="3" fillId="0" borderId="2" xfId="1" applyNumberFormat="1" applyFont="1" applyFill="1" applyBorder="1" applyAlignment="1">
      <alignment vertical="center" wrapText="1"/>
    </xf>
    <xf numFmtId="4" fontId="3" fillId="0" borderId="3" xfId="1" applyNumberFormat="1" applyFont="1" applyFill="1" applyBorder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4" fontId="3" fillId="0" borderId="0" xfId="1" applyNumberFormat="1" applyFont="1" applyFill="1" applyBorder="1" applyAlignment="1">
      <alignment vertical="center" wrapText="1"/>
    </xf>
    <xf numFmtId="4" fontId="3" fillId="0" borderId="5" xfId="1" applyNumberFormat="1" applyFont="1" applyFill="1" applyBorder="1" applyAlignment="1">
      <alignment vertical="center" wrapText="1"/>
    </xf>
    <xf numFmtId="0" fontId="0" fillId="0" borderId="0" xfId="0" applyBorder="1" applyAlignment="1">
      <alignment vertical="center"/>
    </xf>
    <xf numFmtId="0" fontId="2" fillId="0" borderId="0" xfId="0" applyFont="1" applyBorder="1" applyAlignment="1">
      <alignment horizontal="right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0" fillId="0" borderId="0" xfId="0" applyBorder="1" applyAlignment="1">
      <alignment horizontal="right" vertical="center"/>
    </xf>
    <xf numFmtId="0" fontId="2" fillId="0" borderId="4" xfId="0" applyFont="1" applyBorder="1" applyAlignment="1">
      <alignment horizontal="right" vertical="center" wrapText="1"/>
    </xf>
    <xf numFmtId="0" fontId="2" fillId="0" borderId="5" xfId="0" applyFont="1" applyBorder="1" applyAlignment="1">
      <alignment horizontal="right" vertical="center" wrapText="1"/>
    </xf>
    <xf numFmtId="4" fontId="3" fillId="0" borderId="4" xfId="1" applyNumberFormat="1" applyFont="1" applyFill="1" applyBorder="1" applyAlignment="1">
      <alignment vertical="center" wrapText="1"/>
    </xf>
    <xf numFmtId="4" fontId="3" fillId="0" borderId="1" xfId="1" applyNumberFormat="1" applyFont="1" applyFill="1" applyBorder="1" applyAlignment="1">
      <alignment vertical="center" wrapText="1"/>
    </xf>
    <xf numFmtId="0" fontId="2" fillId="0" borderId="4" xfId="0" applyFont="1" applyBorder="1" applyAlignment="1">
      <alignment horizontal="left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5" xfId="0" applyFont="1" applyBorder="1" applyAlignment="1">
      <alignment horizontal="center" wrapText="1"/>
    </xf>
    <xf numFmtId="4" fontId="2" fillId="0" borderId="5" xfId="1" applyNumberFormat="1" applyFont="1" applyFill="1" applyBorder="1" applyAlignment="1">
      <alignment horizontal="center" vertical="center" wrapText="1"/>
    </xf>
    <xf numFmtId="4" fontId="2" fillId="0" borderId="3" xfId="1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8" fillId="0" borderId="0" xfId="0" applyFont="1"/>
    <xf numFmtId="0" fontId="4" fillId="0" borderId="1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Border="1" applyAlignment="1">
      <alignment horizontal="center" vertical="center"/>
    </xf>
    <xf numFmtId="0" fontId="11" fillId="0" borderId="4" xfId="0" applyFont="1" applyBorder="1" applyAlignment="1">
      <alignment horizontal="left" wrapText="1"/>
    </xf>
    <xf numFmtId="0" fontId="11" fillId="0" borderId="5" xfId="0" applyFont="1" applyBorder="1" applyAlignment="1">
      <alignment horizontal="center" wrapText="1"/>
    </xf>
    <xf numFmtId="0" fontId="11" fillId="0" borderId="4" xfId="0" applyFont="1" applyBorder="1" applyAlignment="1">
      <alignment horizontal="right" vertical="center" wrapText="1"/>
    </xf>
    <xf numFmtId="0" fontId="11" fillId="0" borderId="0" xfId="0" applyFont="1" applyBorder="1" applyAlignment="1">
      <alignment horizontal="right" vertical="center" wrapText="1"/>
    </xf>
    <xf numFmtId="0" fontId="11" fillId="0" borderId="5" xfId="0" applyFont="1" applyBorder="1" applyAlignment="1">
      <alignment horizontal="right" vertical="center" wrapText="1"/>
    </xf>
    <xf numFmtId="0" fontId="12" fillId="0" borderId="0" xfId="0" applyFont="1" applyBorder="1" applyAlignment="1">
      <alignment horizontal="right" vertical="center"/>
    </xf>
    <xf numFmtId="0" fontId="11" fillId="0" borderId="4" xfId="0" applyFont="1" applyFill="1" applyBorder="1" applyAlignment="1">
      <alignment horizontal="left" vertical="center" wrapText="1"/>
    </xf>
    <xf numFmtId="4" fontId="11" fillId="0" borderId="5" xfId="1" applyNumberFormat="1" applyFont="1" applyFill="1" applyBorder="1" applyAlignment="1">
      <alignment horizontal="center" vertical="center" wrapText="1"/>
    </xf>
    <xf numFmtId="4" fontId="14" fillId="0" borderId="4" xfId="1" applyNumberFormat="1" applyFont="1" applyFill="1" applyBorder="1" applyAlignment="1">
      <alignment vertical="center" wrapText="1"/>
    </xf>
    <xf numFmtId="4" fontId="14" fillId="0" borderId="0" xfId="1" applyNumberFormat="1" applyFont="1" applyFill="1" applyBorder="1" applyAlignment="1">
      <alignment vertical="center" wrapText="1"/>
    </xf>
    <xf numFmtId="4" fontId="14" fillId="0" borderId="5" xfId="1" applyNumberFormat="1" applyFont="1" applyFill="1" applyBorder="1" applyAlignment="1">
      <alignment vertical="center" wrapText="1"/>
    </xf>
    <xf numFmtId="0" fontId="12" fillId="0" borderId="0" xfId="0" applyFont="1" applyFill="1" applyBorder="1" applyAlignment="1">
      <alignment vertical="center"/>
    </xf>
    <xf numFmtId="0" fontId="13" fillId="0" borderId="1" xfId="0" applyFont="1" applyBorder="1" applyAlignment="1">
      <alignment vertical="center"/>
    </xf>
    <xf numFmtId="4" fontId="11" fillId="0" borderId="3" xfId="1" applyNumberFormat="1" applyFont="1" applyFill="1" applyBorder="1" applyAlignment="1">
      <alignment horizontal="center" vertical="center" wrapText="1"/>
    </xf>
    <xf numFmtId="4" fontId="14" fillId="0" borderId="1" xfId="1" applyNumberFormat="1" applyFont="1" applyFill="1" applyBorder="1" applyAlignment="1">
      <alignment vertical="center" wrapText="1"/>
    </xf>
    <xf numFmtId="4" fontId="14" fillId="0" borderId="2" xfId="1" applyNumberFormat="1" applyFont="1" applyFill="1" applyBorder="1" applyAlignment="1">
      <alignment vertical="center" wrapText="1"/>
    </xf>
    <xf numFmtId="4" fontId="14" fillId="0" borderId="3" xfId="1" applyNumberFormat="1" applyFont="1" applyFill="1" applyBorder="1" applyAlignment="1">
      <alignment vertical="center" wrapText="1"/>
    </xf>
    <xf numFmtId="0" fontId="12" fillId="0" borderId="0" xfId="0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/>
    <xf numFmtId="0" fontId="17" fillId="0" borderId="0" xfId="0" applyFont="1" applyAlignment="1">
      <alignment vertical="center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6" fillId="2" borderId="0" xfId="0" applyFont="1" applyFill="1" applyBorder="1" applyAlignment="1">
      <alignment horizontal="left" vertical="center" wrapText="1"/>
    </xf>
    <xf numFmtId="0" fontId="4" fillId="0" borderId="6" xfId="0" applyFont="1" applyBorder="1" applyAlignment="1">
      <alignment horizontal="right" vertical="center"/>
    </xf>
    <xf numFmtId="0" fontId="4" fillId="0" borderId="8" xfId="0" applyFont="1" applyBorder="1" applyAlignment="1">
      <alignment horizontal="right" vertical="center"/>
    </xf>
    <xf numFmtId="0" fontId="2" fillId="0" borderId="9" xfId="0" applyFont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left" vertical="center" wrapText="1"/>
    </xf>
    <xf numFmtId="0" fontId="13" fillId="0" borderId="6" xfId="0" applyFont="1" applyBorder="1" applyAlignment="1">
      <alignment horizontal="right" vertical="center"/>
    </xf>
    <xf numFmtId="0" fontId="13" fillId="0" borderId="8" xfId="0" applyFont="1" applyBorder="1" applyAlignment="1">
      <alignment horizontal="right" vertical="center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6" fillId="3" borderId="0" xfId="0" applyFont="1" applyFill="1" applyBorder="1" applyAlignment="1">
      <alignment horizontal="left" vertical="center" wrapText="1"/>
    </xf>
    <xf numFmtId="0" fontId="4" fillId="0" borderId="11" xfId="0" applyFont="1" applyBorder="1" applyAlignment="1">
      <alignment horizontal="right" vertical="center"/>
    </xf>
    <xf numFmtId="0" fontId="4" fillId="0" borderId="12" xfId="0" applyFont="1" applyBorder="1" applyAlignment="1">
      <alignment horizontal="right" vertical="center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left" wrapText="1"/>
    </xf>
    <xf numFmtId="0" fontId="2" fillId="0" borderId="18" xfId="0" applyFont="1" applyBorder="1" applyAlignment="1">
      <alignment horizontal="right" vertical="center" wrapText="1"/>
    </xf>
    <xf numFmtId="0" fontId="2" fillId="0" borderId="17" xfId="0" applyFont="1" applyFill="1" applyBorder="1" applyAlignment="1">
      <alignment horizontal="left" vertical="center" wrapText="1"/>
    </xf>
    <xf numFmtId="4" fontId="3" fillId="0" borderId="18" xfId="1" applyNumberFormat="1" applyFont="1" applyFill="1" applyBorder="1" applyAlignment="1">
      <alignment vertical="center" wrapText="1"/>
    </xf>
    <xf numFmtId="0" fontId="4" fillId="0" borderId="19" xfId="0" applyFont="1" applyBorder="1" applyAlignment="1">
      <alignment vertical="center"/>
    </xf>
    <xf numFmtId="4" fontId="2" fillId="0" borderId="10" xfId="1" applyNumberFormat="1" applyFont="1" applyFill="1" applyBorder="1" applyAlignment="1">
      <alignment horizontal="center" vertical="center" wrapText="1"/>
    </xf>
    <xf numFmtId="4" fontId="3" fillId="0" borderId="20" xfId="1" applyNumberFormat="1" applyFont="1" applyFill="1" applyBorder="1" applyAlignment="1">
      <alignment vertical="center" wrapText="1"/>
    </xf>
    <xf numFmtId="4" fontId="3" fillId="0" borderId="21" xfId="1" applyNumberFormat="1" applyFont="1" applyFill="1" applyBorder="1" applyAlignment="1">
      <alignment vertical="center" wrapText="1"/>
    </xf>
    <xf numFmtId="4" fontId="3" fillId="0" borderId="22" xfId="1" applyNumberFormat="1" applyFont="1" applyFill="1" applyBorder="1" applyAlignment="1">
      <alignment vertical="center" wrapText="1"/>
    </xf>
    <xf numFmtId="0" fontId="2" fillId="0" borderId="23" xfId="0" applyFont="1" applyBorder="1" applyAlignment="1">
      <alignment horizontal="center" vertical="center" wrapText="1"/>
    </xf>
    <xf numFmtId="0" fontId="18" fillId="0" borderId="0" xfId="0" applyFont="1" applyAlignment="1">
      <alignment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FF0066"/>
      <color rgb="FFFFC9D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15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B9" sqref="B9"/>
    </sheetView>
  </sheetViews>
  <sheetFormatPr defaultColWidth="72.7109375" defaultRowHeight="28.5" customHeight="1" x14ac:dyDescent="0.2"/>
  <cols>
    <col min="1" max="1" width="11.85546875" style="3" customWidth="1"/>
    <col min="2" max="2" width="11.85546875" style="4" customWidth="1"/>
    <col min="3" max="56" width="9.42578125" style="3" customWidth="1"/>
    <col min="57" max="16384" width="72.7109375" style="3"/>
  </cols>
  <sheetData>
    <row r="1" spans="1:56" ht="28.5" customHeight="1" x14ac:dyDescent="0.2">
      <c r="A1" s="65" t="s">
        <v>16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  <c r="AB1" s="65"/>
      <c r="AC1" s="65"/>
      <c r="AD1" s="65"/>
      <c r="AE1" s="65"/>
      <c r="AF1" s="65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5"/>
      <c r="AY1" s="65"/>
      <c r="AZ1" s="65"/>
      <c r="BA1" s="65"/>
      <c r="BB1" s="65"/>
      <c r="BC1" s="65"/>
      <c r="BD1" s="65"/>
    </row>
    <row r="2" spans="1:56" s="9" customFormat="1" ht="28.5" customHeight="1" x14ac:dyDescent="0.2">
      <c r="A2" s="66" t="s">
        <v>1</v>
      </c>
      <c r="B2" s="67"/>
      <c r="C2" s="68">
        <v>37.5</v>
      </c>
      <c r="D2" s="69"/>
      <c r="E2" s="72"/>
      <c r="F2" s="70">
        <v>36</v>
      </c>
      <c r="G2" s="71"/>
      <c r="H2" s="82"/>
      <c r="I2" s="70">
        <f>F2-1</f>
        <v>35</v>
      </c>
      <c r="J2" s="71"/>
      <c r="K2" s="82"/>
      <c r="L2" s="69">
        <f t="shared" ref="L2" si="0">I2-1</f>
        <v>34</v>
      </c>
      <c r="M2" s="69"/>
      <c r="N2" s="72"/>
      <c r="O2" s="69">
        <f t="shared" ref="O2" si="1">L2-1</f>
        <v>33</v>
      </c>
      <c r="P2" s="69"/>
      <c r="Q2" s="72"/>
      <c r="R2" s="69">
        <f t="shared" ref="R2" si="2">O2-1</f>
        <v>32</v>
      </c>
      <c r="S2" s="69"/>
      <c r="T2" s="72"/>
      <c r="U2" s="69">
        <f t="shared" ref="U2" si="3">R2-1</f>
        <v>31</v>
      </c>
      <c r="V2" s="69"/>
      <c r="W2" s="72"/>
      <c r="X2" s="69">
        <f t="shared" ref="X2" si="4">U2-1</f>
        <v>30</v>
      </c>
      <c r="Y2" s="69"/>
      <c r="Z2" s="72"/>
      <c r="AA2" s="69">
        <f t="shared" ref="AA2" si="5">X2-1</f>
        <v>29</v>
      </c>
      <c r="AB2" s="69"/>
      <c r="AC2" s="72"/>
      <c r="AD2" s="69">
        <f t="shared" ref="AD2" si="6">AA2-1</f>
        <v>28</v>
      </c>
      <c r="AE2" s="69"/>
      <c r="AF2" s="72"/>
      <c r="AG2" s="69">
        <f t="shared" ref="AG2" si="7">AD2-1</f>
        <v>27</v>
      </c>
      <c r="AH2" s="69"/>
      <c r="AI2" s="72"/>
      <c r="AJ2" s="69">
        <f t="shared" ref="AJ2" si="8">AG2-1</f>
        <v>26</v>
      </c>
      <c r="AK2" s="69"/>
      <c r="AL2" s="72"/>
      <c r="AM2" s="69">
        <f t="shared" ref="AM2" si="9">AJ2-1</f>
        <v>25</v>
      </c>
      <c r="AN2" s="69"/>
      <c r="AO2" s="72"/>
      <c r="AP2" s="69">
        <f t="shared" ref="AP2" si="10">AM2-1</f>
        <v>24</v>
      </c>
      <c r="AQ2" s="69"/>
      <c r="AR2" s="72"/>
      <c r="AS2" s="69">
        <f t="shared" ref="AS2" si="11">AP2-1</f>
        <v>23</v>
      </c>
      <c r="AT2" s="69"/>
      <c r="AU2" s="72"/>
      <c r="AV2" s="69">
        <f t="shared" ref="AV2" si="12">AS2-1</f>
        <v>22</v>
      </c>
      <c r="AW2" s="69"/>
      <c r="AX2" s="72"/>
      <c r="AY2" s="69">
        <f t="shared" ref="AY2" si="13">AV2-1</f>
        <v>21</v>
      </c>
      <c r="AZ2" s="69"/>
      <c r="BA2" s="72"/>
      <c r="BB2" s="69">
        <f t="shared" ref="BB2" si="14">AY2-1</f>
        <v>20</v>
      </c>
      <c r="BC2" s="69"/>
      <c r="BD2" s="72"/>
    </row>
    <row r="3" spans="1:56" s="11" customFormat="1" ht="40.5" customHeight="1" x14ac:dyDescent="0.25">
      <c r="A3" s="73" t="s">
        <v>2</v>
      </c>
      <c r="B3" s="18" t="s">
        <v>3</v>
      </c>
      <c r="C3" s="12" t="s">
        <v>4</v>
      </c>
      <c r="D3" s="8" t="s">
        <v>5</v>
      </c>
      <c r="E3" s="74" t="s">
        <v>6</v>
      </c>
      <c r="F3" s="8" t="s">
        <v>4</v>
      </c>
      <c r="G3" s="8" t="s">
        <v>5</v>
      </c>
      <c r="H3" s="74" t="s">
        <v>6</v>
      </c>
      <c r="I3" s="8" t="s">
        <v>4</v>
      </c>
      <c r="J3" s="8" t="s">
        <v>5</v>
      </c>
      <c r="K3" s="74" t="s">
        <v>6</v>
      </c>
      <c r="L3" s="8" t="s">
        <v>4</v>
      </c>
      <c r="M3" s="8" t="s">
        <v>5</v>
      </c>
      <c r="N3" s="74" t="s">
        <v>6</v>
      </c>
      <c r="O3" s="8" t="s">
        <v>4</v>
      </c>
      <c r="P3" s="8" t="s">
        <v>5</v>
      </c>
      <c r="Q3" s="74" t="s">
        <v>6</v>
      </c>
      <c r="R3" s="8" t="s">
        <v>4</v>
      </c>
      <c r="S3" s="8" t="s">
        <v>5</v>
      </c>
      <c r="T3" s="74" t="s">
        <v>6</v>
      </c>
      <c r="U3" s="8" t="s">
        <v>4</v>
      </c>
      <c r="V3" s="8" t="s">
        <v>5</v>
      </c>
      <c r="W3" s="74" t="s">
        <v>6</v>
      </c>
      <c r="X3" s="8" t="s">
        <v>4</v>
      </c>
      <c r="Y3" s="8" t="s">
        <v>5</v>
      </c>
      <c r="Z3" s="74" t="s">
        <v>6</v>
      </c>
      <c r="AA3" s="8" t="s">
        <v>4</v>
      </c>
      <c r="AB3" s="8" t="s">
        <v>5</v>
      </c>
      <c r="AC3" s="74" t="s">
        <v>6</v>
      </c>
      <c r="AD3" s="8" t="s">
        <v>4</v>
      </c>
      <c r="AE3" s="8" t="s">
        <v>5</v>
      </c>
      <c r="AF3" s="74" t="s">
        <v>6</v>
      </c>
      <c r="AG3" s="8" t="s">
        <v>4</v>
      </c>
      <c r="AH3" s="8" t="s">
        <v>5</v>
      </c>
      <c r="AI3" s="74" t="s">
        <v>6</v>
      </c>
      <c r="AJ3" s="8" t="s">
        <v>4</v>
      </c>
      <c r="AK3" s="8" t="s">
        <v>5</v>
      </c>
      <c r="AL3" s="74" t="s">
        <v>6</v>
      </c>
      <c r="AM3" s="8" t="s">
        <v>4</v>
      </c>
      <c r="AN3" s="8" t="s">
        <v>5</v>
      </c>
      <c r="AO3" s="74" t="s">
        <v>6</v>
      </c>
      <c r="AP3" s="8" t="s">
        <v>4</v>
      </c>
      <c r="AQ3" s="8" t="s">
        <v>5</v>
      </c>
      <c r="AR3" s="74" t="s">
        <v>6</v>
      </c>
      <c r="AS3" s="8" t="s">
        <v>4</v>
      </c>
      <c r="AT3" s="8" t="s">
        <v>5</v>
      </c>
      <c r="AU3" s="74" t="s">
        <v>6</v>
      </c>
      <c r="AV3" s="8" t="s">
        <v>4</v>
      </c>
      <c r="AW3" s="8" t="s">
        <v>5</v>
      </c>
      <c r="AX3" s="74" t="s">
        <v>6</v>
      </c>
      <c r="AY3" s="8" t="s">
        <v>4</v>
      </c>
      <c r="AZ3" s="8" t="s">
        <v>5</v>
      </c>
      <c r="BA3" s="74" t="s">
        <v>6</v>
      </c>
      <c r="BB3" s="8" t="s">
        <v>4</v>
      </c>
      <c r="BC3" s="8" t="s">
        <v>5</v>
      </c>
      <c r="BD3" s="74" t="s">
        <v>6</v>
      </c>
    </row>
    <row r="4" spans="1:56" s="10" customFormat="1" ht="28.5" customHeight="1" x14ac:dyDescent="0.2">
      <c r="A4" s="75" t="s">
        <v>17</v>
      </c>
      <c r="B4" s="19">
        <v>8.91</v>
      </c>
      <c r="C4" s="14">
        <f>B4*37.5</f>
        <v>334.125</v>
      </c>
      <c r="D4" s="5">
        <f>(C4*52)/12</f>
        <v>1447.875</v>
      </c>
      <c r="E4" s="76">
        <f>C4*52</f>
        <v>17374.5</v>
      </c>
      <c r="F4" s="5">
        <f>B4*36</f>
        <v>320.76</v>
      </c>
      <c r="G4" s="5">
        <f>(F4*52)/12</f>
        <v>1389.96</v>
      </c>
      <c r="H4" s="76">
        <f>F4*52</f>
        <v>16679.52</v>
      </c>
      <c r="I4" s="5">
        <f>$B$4*35</f>
        <v>311.85000000000002</v>
      </c>
      <c r="J4" s="5">
        <f>(I4*52)/12</f>
        <v>1351.3500000000001</v>
      </c>
      <c r="K4" s="76">
        <f>I4*52</f>
        <v>16216.2</v>
      </c>
      <c r="L4" s="5">
        <f>$B$4*34</f>
        <v>302.94</v>
      </c>
      <c r="M4" s="5">
        <f>(L4*52)/12</f>
        <v>1312.74</v>
      </c>
      <c r="N4" s="76">
        <f>L4*52</f>
        <v>15752.88</v>
      </c>
      <c r="O4" s="5">
        <f>$B$4*33</f>
        <v>294.03000000000003</v>
      </c>
      <c r="P4" s="5">
        <f>(O4*52)/12</f>
        <v>1274.1300000000001</v>
      </c>
      <c r="Q4" s="76">
        <f>O4*52</f>
        <v>15289.560000000001</v>
      </c>
      <c r="R4" s="5">
        <f>$B$4*32</f>
        <v>285.12</v>
      </c>
      <c r="S4" s="5">
        <f>(R4*52)/12</f>
        <v>1235.52</v>
      </c>
      <c r="T4" s="76">
        <f>R4*52</f>
        <v>14826.24</v>
      </c>
      <c r="U4" s="5">
        <f>$B$4*31</f>
        <v>276.20999999999998</v>
      </c>
      <c r="V4" s="5">
        <f>(U4*52)/12</f>
        <v>1196.9099999999999</v>
      </c>
      <c r="W4" s="76">
        <f>U4*52</f>
        <v>14362.919999999998</v>
      </c>
      <c r="X4" s="5">
        <f>B4*30</f>
        <v>267.3</v>
      </c>
      <c r="Y4" s="5">
        <f>(X4*52)/12</f>
        <v>1158.3</v>
      </c>
      <c r="Z4" s="76">
        <f>X4*52</f>
        <v>13899.6</v>
      </c>
      <c r="AA4" s="5">
        <f>B4*29</f>
        <v>258.39</v>
      </c>
      <c r="AB4" s="5">
        <f>(AA4*52)/12</f>
        <v>1119.6899999999998</v>
      </c>
      <c r="AC4" s="76">
        <f>AA4*52</f>
        <v>13436.279999999999</v>
      </c>
      <c r="AD4" s="5">
        <f>B4*28</f>
        <v>249.48000000000002</v>
      </c>
      <c r="AE4" s="5">
        <f>(AD4*52)/12</f>
        <v>1081.0800000000002</v>
      </c>
      <c r="AF4" s="76">
        <f>AD4*52</f>
        <v>12972.960000000001</v>
      </c>
      <c r="AG4" s="5">
        <f>B4*27</f>
        <v>240.57</v>
      </c>
      <c r="AH4" s="5">
        <f>(AG4*52)/12</f>
        <v>1042.47</v>
      </c>
      <c r="AI4" s="76">
        <f>AG4*52</f>
        <v>12509.64</v>
      </c>
      <c r="AJ4" s="5">
        <f>B4*26</f>
        <v>231.66</v>
      </c>
      <c r="AK4" s="5">
        <f>(AJ4*52)/12</f>
        <v>1003.86</v>
      </c>
      <c r="AL4" s="76">
        <f>AJ4*52</f>
        <v>12046.32</v>
      </c>
      <c r="AM4" s="5">
        <f>B4*25</f>
        <v>222.75</v>
      </c>
      <c r="AN4" s="5">
        <f>(AM4*52)/12</f>
        <v>965.25</v>
      </c>
      <c r="AO4" s="76">
        <f>AM4*52</f>
        <v>11583</v>
      </c>
      <c r="AP4" s="5">
        <f>B4*24</f>
        <v>213.84</v>
      </c>
      <c r="AQ4" s="5">
        <f>(AP4*52)/12</f>
        <v>926.64</v>
      </c>
      <c r="AR4" s="76">
        <f>AP4*52</f>
        <v>11119.68</v>
      </c>
      <c r="AS4" s="5">
        <f>B4*23</f>
        <v>204.93</v>
      </c>
      <c r="AT4" s="5">
        <f>(AS4*52)/12</f>
        <v>888.03000000000009</v>
      </c>
      <c r="AU4" s="76">
        <f>AS4*52</f>
        <v>10656.36</v>
      </c>
      <c r="AV4" s="5">
        <f>B4*22</f>
        <v>196.02</v>
      </c>
      <c r="AW4" s="5">
        <f>(AV4*52)/12</f>
        <v>849.42000000000007</v>
      </c>
      <c r="AX4" s="76">
        <f>AV4*52</f>
        <v>10193.040000000001</v>
      </c>
      <c r="AY4" s="5">
        <f>B4*21</f>
        <v>187.11</v>
      </c>
      <c r="AZ4" s="5">
        <f>(AY4*52)/12</f>
        <v>810.81000000000006</v>
      </c>
      <c r="BA4" s="76">
        <f>AY4*52</f>
        <v>9729.7200000000012</v>
      </c>
      <c r="BB4" s="5">
        <f>B4*20</f>
        <v>178.2</v>
      </c>
      <c r="BC4" s="5">
        <f>(BB4*52)/12</f>
        <v>772.19999999999993</v>
      </c>
      <c r="BD4" s="76">
        <f>BB4*52</f>
        <v>9266.4</v>
      </c>
    </row>
    <row r="5" spans="1:56" s="10" customFormat="1" ht="28.5" customHeight="1" x14ac:dyDescent="0.2">
      <c r="A5" s="75" t="s">
        <v>18</v>
      </c>
      <c r="B5" s="19">
        <v>8.36</v>
      </c>
      <c r="C5" s="14">
        <f t="shared" ref="C5:C8" si="15">B5*37.5</f>
        <v>313.5</v>
      </c>
      <c r="D5" s="5">
        <f t="shared" ref="D5:D8" si="16">(C5*52)/12</f>
        <v>1358.5</v>
      </c>
      <c r="E5" s="76">
        <f t="shared" ref="E5:E8" si="17">C5*52</f>
        <v>16302</v>
      </c>
      <c r="F5" s="5">
        <f t="shared" ref="F5:F8" si="18">B5*36</f>
        <v>300.95999999999998</v>
      </c>
      <c r="G5" s="5">
        <f t="shared" ref="G5:G8" si="19">(F5*52)/12</f>
        <v>1304.1599999999999</v>
      </c>
      <c r="H5" s="76">
        <f t="shared" ref="H5:H8" si="20">F5*52</f>
        <v>15649.919999999998</v>
      </c>
      <c r="I5" s="5">
        <f>$B$5*35</f>
        <v>292.59999999999997</v>
      </c>
      <c r="J5" s="5">
        <f t="shared" ref="J5:J8" si="21">(I5*52)/12</f>
        <v>1267.9333333333332</v>
      </c>
      <c r="K5" s="76">
        <f t="shared" ref="K5:K8" si="22">I5*52</f>
        <v>15215.199999999999</v>
      </c>
      <c r="L5" s="5">
        <f>$B$5*34</f>
        <v>284.24</v>
      </c>
      <c r="M5" s="5">
        <f>(L5*52)/12</f>
        <v>1231.7066666666667</v>
      </c>
      <c r="N5" s="76">
        <f t="shared" ref="N5:N8" si="23">L5*52</f>
        <v>14780.48</v>
      </c>
      <c r="O5" s="5">
        <f>$B$5*33</f>
        <v>275.88</v>
      </c>
      <c r="P5" s="5">
        <f>(O5*52)/12</f>
        <v>1195.48</v>
      </c>
      <c r="Q5" s="76">
        <f t="shared" ref="Q5:Q8" si="24">O5*52</f>
        <v>14345.76</v>
      </c>
      <c r="R5" s="5">
        <f>$B$5*32</f>
        <v>267.52</v>
      </c>
      <c r="S5" s="5">
        <f>(R5*52)/12</f>
        <v>1159.2533333333333</v>
      </c>
      <c r="T5" s="76">
        <f t="shared" ref="T5:T8" si="25">R5*52</f>
        <v>13911.039999999999</v>
      </c>
      <c r="U5" s="5">
        <f>$B$5*31</f>
        <v>259.15999999999997</v>
      </c>
      <c r="V5" s="5">
        <f>(U5*52)/12</f>
        <v>1123.0266666666664</v>
      </c>
      <c r="W5" s="76">
        <f t="shared" ref="W5:W8" si="26">U5*52</f>
        <v>13476.319999999998</v>
      </c>
      <c r="X5" s="5">
        <f t="shared" ref="X5:X8" si="27">B5*30</f>
        <v>250.79999999999998</v>
      </c>
      <c r="Y5" s="5">
        <f>(X5*52)/12</f>
        <v>1086.8</v>
      </c>
      <c r="Z5" s="76">
        <f t="shared" ref="Z5:Z8" si="28">X5*52</f>
        <v>13041.599999999999</v>
      </c>
      <c r="AA5" s="5">
        <f t="shared" ref="AA5:AA8" si="29">B5*29</f>
        <v>242.44</v>
      </c>
      <c r="AB5" s="5">
        <f>(AA5*52)/12</f>
        <v>1050.5733333333333</v>
      </c>
      <c r="AC5" s="76">
        <f t="shared" ref="AC5:AC8" si="30">AA5*52</f>
        <v>12606.88</v>
      </c>
      <c r="AD5" s="5">
        <f t="shared" ref="AD5:AD8" si="31">B5*28</f>
        <v>234.07999999999998</v>
      </c>
      <c r="AE5" s="5">
        <f>(AD5*52)/12</f>
        <v>1014.3466666666667</v>
      </c>
      <c r="AF5" s="76">
        <f t="shared" ref="AF5:AF8" si="32">AD5*52</f>
        <v>12172.16</v>
      </c>
      <c r="AG5" s="5">
        <f t="shared" ref="AG5:AG8" si="33">B5*27</f>
        <v>225.71999999999997</v>
      </c>
      <c r="AH5" s="5">
        <f>(AG5*52)/12</f>
        <v>978.11999999999989</v>
      </c>
      <c r="AI5" s="76">
        <f t="shared" ref="AI5:AI8" si="34">AG5*52</f>
        <v>11737.439999999999</v>
      </c>
      <c r="AJ5" s="5">
        <f t="shared" ref="AJ5:AJ8" si="35">B5*26</f>
        <v>217.35999999999999</v>
      </c>
      <c r="AK5" s="5">
        <f>(AJ5*52)/12</f>
        <v>941.89333333333332</v>
      </c>
      <c r="AL5" s="76">
        <f t="shared" ref="AL5:AL8" si="36">AJ5*52</f>
        <v>11302.72</v>
      </c>
      <c r="AM5" s="5">
        <f t="shared" ref="AM5:AM8" si="37">B5*25</f>
        <v>209</v>
      </c>
      <c r="AN5" s="5">
        <f>(AM5*52)/12</f>
        <v>905.66666666666663</v>
      </c>
      <c r="AO5" s="76">
        <f t="shared" ref="AO5:AO8" si="38">AM5*52</f>
        <v>10868</v>
      </c>
      <c r="AP5" s="5">
        <f t="shared" ref="AP5:AP8" si="39">B5*24</f>
        <v>200.64</v>
      </c>
      <c r="AQ5" s="5">
        <f>(AP5*52)/12</f>
        <v>869.43999999999994</v>
      </c>
      <c r="AR5" s="76">
        <f t="shared" ref="AR5:AR8" si="40">AP5*52</f>
        <v>10433.279999999999</v>
      </c>
      <c r="AS5" s="5">
        <f t="shared" ref="AS5:AS8" si="41">B5*23</f>
        <v>192.27999999999997</v>
      </c>
      <c r="AT5" s="5">
        <f>(AS5*52)/12</f>
        <v>833.21333333333314</v>
      </c>
      <c r="AU5" s="76">
        <f t="shared" ref="AU5:AU8" si="42">AS5*52</f>
        <v>9998.5599999999977</v>
      </c>
      <c r="AV5" s="5">
        <f t="shared" ref="AV5:AV8" si="43">B5*22</f>
        <v>183.92</v>
      </c>
      <c r="AW5" s="5">
        <f>(AV5*52)/12</f>
        <v>796.98666666666668</v>
      </c>
      <c r="AX5" s="76">
        <f t="shared" ref="AX5:AX8" si="44">AV5*52</f>
        <v>9563.84</v>
      </c>
      <c r="AY5" s="5">
        <f t="shared" ref="AY5:AY8" si="45">B5*21</f>
        <v>175.56</v>
      </c>
      <c r="AZ5" s="5">
        <f>(AY5*52)/12</f>
        <v>760.7600000000001</v>
      </c>
      <c r="BA5" s="76">
        <f t="shared" ref="BA5:BA8" si="46">AY5*52</f>
        <v>9129.1200000000008</v>
      </c>
      <c r="BB5" s="5">
        <f t="shared" ref="BB5:BB8" si="47">B5*20</f>
        <v>167.2</v>
      </c>
      <c r="BC5" s="5">
        <f>(BB5*52)/12</f>
        <v>724.5333333333333</v>
      </c>
      <c r="BD5" s="76">
        <f t="shared" ref="BD5:BD8" si="48">BB5*52</f>
        <v>8694.4</v>
      </c>
    </row>
    <row r="6" spans="1:56" s="10" customFormat="1" ht="28.5" customHeight="1" x14ac:dyDescent="0.2">
      <c r="A6" s="75" t="s">
        <v>9</v>
      </c>
      <c r="B6" s="19">
        <v>6.56</v>
      </c>
      <c r="C6" s="14">
        <f t="shared" si="15"/>
        <v>245.99999999999997</v>
      </c>
      <c r="D6" s="5">
        <f t="shared" si="16"/>
        <v>1065.9999999999998</v>
      </c>
      <c r="E6" s="76">
        <f t="shared" si="17"/>
        <v>12791.999999999998</v>
      </c>
      <c r="F6" s="5">
        <f t="shared" si="18"/>
        <v>236.16</v>
      </c>
      <c r="G6" s="5">
        <f t="shared" si="19"/>
        <v>1023.36</v>
      </c>
      <c r="H6" s="76">
        <f t="shared" si="20"/>
        <v>12280.32</v>
      </c>
      <c r="I6" s="5">
        <f>$B$6*35</f>
        <v>229.6</v>
      </c>
      <c r="J6" s="5">
        <f t="shared" si="21"/>
        <v>994.93333333333328</v>
      </c>
      <c r="K6" s="76">
        <f t="shared" si="22"/>
        <v>11939.199999999999</v>
      </c>
      <c r="L6" s="5">
        <f>$B$6*34</f>
        <v>223.04</v>
      </c>
      <c r="M6" s="5">
        <f>(L6*52)/12</f>
        <v>966.50666666666666</v>
      </c>
      <c r="N6" s="76">
        <f t="shared" si="23"/>
        <v>11598.08</v>
      </c>
      <c r="O6" s="5">
        <f>$B$6*33</f>
        <v>216.48</v>
      </c>
      <c r="P6" s="5">
        <f>(O6*52)/12</f>
        <v>938.07999999999993</v>
      </c>
      <c r="Q6" s="76">
        <f t="shared" si="24"/>
        <v>11256.96</v>
      </c>
      <c r="R6" s="5">
        <f>$B$6*32</f>
        <v>209.92</v>
      </c>
      <c r="S6" s="5">
        <f>(R6*52)/12</f>
        <v>909.65333333333331</v>
      </c>
      <c r="T6" s="76">
        <f t="shared" si="25"/>
        <v>10915.84</v>
      </c>
      <c r="U6" s="5">
        <f>$B$6*31</f>
        <v>203.35999999999999</v>
      </c>
      <c r="V6" s="5">
        <f>(U6*52)/12</f>
        <v>881.22666666666657</v>
      </c>
      <c r="W6" s="76">
        <f t="shared" si="26"/>
        <v>10574.72</v>
      </c>
      <c r="X6" s="5">
        <f t="shared" si="27"/>
        <v>196.79999999999998</v>
      </c>
      <c r="Y6" s="5">
        <f>(X6*52)/12</f>
        <v>852.79999999999984</v>
      </c>
      <c r="Z6" s="76">
        <f t="shared" si="28"/>
        <v>10233.599999999999</v>
      </c>
      <c r="AA6" s="5">
        <f t="shared" si="29"/>
        <v>190.23999999999998</v>
      </c>
      <c r="AB6" s="5">
        <f>(AA6*52)/12</f>
        <v>824.37333333333333</v>
      </c>
      <c r="AC6" s="76">
        <f t="shared" si="30"/>
        <v>9892.48</v>
      </c>
      <c r="AD6" s="5">
        <f t="shared" si="31"/>
        <v>183.67999999999998</v>
      </c>
      <c r="AE6" s="5">
        <f>(AD6*52)/12</f>
        <v>795.9466666666666</v>
      </c>
      <c r="AF6" s="76">
        <f t="shared" si="32"/>
        <v>9551.3599999999988</v>
      </c>
      <c r="AG6" s="5">
        <f t="shared" si="33"/>
        <v>177.11999999999998</v>
      </c>
      <c r="AH6" s="5">
        <f>(AG6*52)/12</f>
        <v>767.51999999999987</v>
      </c>
      <c r="AI6" s="76">
        <f t="shared" si="34"/>
        <v>9210.239999999998</v>
      </c>
      <c r="AJ6" s="5">
        <f t="shared" si="35"/>
        <v>170.56</v>
      </c>
      <c r="AK6" s="5">
        <f>(AJ6*52)/12</f>
        <v>739.09333333333336</v>
      </c>
      <c r="AL6" s="76">
        <f t="shared" si="36"/>
        <v>8869.1200000000008</v>
      </c>
      <c r="AM6" s="5">
        <f t="shared" si="37"/>
        <v>164</v>
      </c>
      <c r="AN6" s="5">
        <f>(AM6*52)/12</f>
        <v>710.66666666666663</v>
      </c>
      <c r="AO6" s="76">
        <f t="shared" si="38"/>
        <v>8528</v>
      </c>
      <c r="AP6" s="5">
        <f t="shared" si="39"/>
        <v>157.44</v>
      </c>
      <c r="AQ6" s="5">
        <f>(AP6*52)/12</f>
        <v>682.24</v>
      </c>
      <c r="AR6" s="76">
        <f t="shared" si="40"/>
        <v>8186.88</v>
      </c>
      <c r="AS6" s="5">
        <f t="shared" si="41"/>
        <v>150.88</v>
      </c>
      <c r="AT6" s="5">
        <f>(AS6*52)/12</f>
        <v>653.81333333333339</v>
      </c>
      <c r="AU6" s="76">
        <f t="shared" si="42"/>
        <v>7845.76</v>
      </c>
      <c r="AV6" s="5">
        <f t="shared" si="43"/>
        <v>144.32</v>
      </c>
      <c r="AW6" s="5">
        <f>(AV6*52)/12</f>
        <v>625.38666666666666</v>
      </c>
      <c r="AX6" s="76">
        <f t="shared" si="44"/>
        <v>7504.6399999999994</v>
      </c>
      <c r="AY6" s="5">
        <f t="shared" si="45"/>
        <v>137.76</v>
      </c>
      <c r="AZ6" s="5">
        <f>(AY6*52)/12</f>
        <v>596.95999999999992</v>
      </c>
      <c r="BA6" s="76">
        <f t="shared" si="46"/>
        <v>7163.5199999999995</v>
      </c>
      <c r="BB6" s="5">
        <f t="shared" si="47"/>
        <v>131.19999999999999</v>
      </c>
      <c r="BC6" s="5">
        <f>(BB6*52)/12</f>
        <v>568.5333333333333</v>
      </c>
      <c r="BD6" s="76">
        <f t="shared" si="48"/>
        <v>6822.4</v>
      </c>
    </row>
    <row r="7" spans="1:56" s="10" customFormat="1" ht="28.5" customHeight="1" x14ac:dyDescent="0.2">
      <c r="A7" s="75" t="s">
        <v>10</v>
      </c>
      <c r="B7" s="19">
        <v>4.62</v>
      </c>
      <c r="C7" s="14">
        <f t="shared" si="15"/>
        <v>173.25</v>
      </c>
      <c r="D7" s="5">
        <f t="shared" si="16"/>
        <v>750.75</v>
      </c>
      <c r="E7" s="76">
        <f t="shared" si="17"/>
        <v>9009</v>
      </c>
      <c r="F7" s="5">
        <f t="shared" si="18"/>
        <v>166.32</v>
      </c>
      <c r="G7" s="5">
        <f t="shared" si="19"/>
        <v>720.71999999999991</v>
      </c>
      <c r="H7" s="76">
        <f t="shared" si="20"/>
        <v>8648.64</v>
      </c>
      <c r="I7" s="5">
        <f>$B$7*35</f>
        <v>161.70000000000002</v>
      </c>
      <c r="J7" s="5">
        <f t="shared" si="21"/>
        <v>700.70000000000016</v>
      </c>
      <c r="K7" s="76">
        <f t="shared" si="22"/>
        <v>8408.4000000000015</v>
      </c>
      <c r="L7" s="5">
        <f>$B$7*34</f>
        <v>157.08000000000001</v>
      </c>
      <c r="M7" s="5">
        <f>(L7*52)/12</f>
        <v>680.68000000000006</v>
      </c>
      <c r="N7" s="76">
        <f t="shared" si="23"/>
        <v>8168.1600000000008</v>
      </c>
      <c r="O7" s="5">
        <f>$B$7*33</f>
        <v>152.46</v>
      </c>
      <c r="P7" s="5">
        <f>(O7*52)/12</f>
        <v>660.66</v>
      </c>
      <c r="Q7" s="76">
        <f t="shared" si="24"/>
        <v>7927.92</v>
      </c>
      <c r="R7" s="5">
        <f>$B$7*32</f>
        <v>147.84</v>
      </c>
      <c r="S7" s="5">
        <f>(R7*52)/12</f>
        <v>640.64</v>
      </c>
      <c r="T7" s="76">
        <f t="shared" si="25"/>
        <v>7687.68</v>
      </c>
      <c r="U7" s="5">
        <f>$B$7*31</f>
        <v>143.22</v>
      </c>
      <c r="V7" s="5">
        <f>(U7*52)/12</f>
        <v>620.62</v>
      </c>
      <c r="W7" s="76">
        <f t="shared" si="26"/>
        <v>7447.44</v>
      </c>
      <c r="X7" s="5">
        <f t="shared" si="27"/>
        <v>138.6</v>
      </c>
      <c r="Y7" s="5">
        <f>(X7*52)/12</f>
        <v>600.6</v>
      </c>
      <c r="Z7" s="76">
        <f t="shared" si="28"/>
        <v>7207.2</v>
      </c>
      <c r="AA7" s="5">
        <f t="shared" si="29"/>
        <v>133.97999999999999</v>
      </c>
      <c r="AB7" s="5">
        <f>(AA7*52)/12</f>
        <v>580.57999999999993</v>
      </c>
      <c r="AC7" s="76">
        <f t="shared" si="30"/>
        <v>6966.9599999999991</v>
      </c>
      <c r="AD7" s="5">
        <f t="shared" si="31"/>
        <v>129.36000000000001</v>
      </c>
      <c r="AE7" s="5">
        <f>(AD7*52)/12</f>
        <v>560.56000000000006</v>
      </c>
      <c r="AF7" s="76">
        <f t="shared" si="32"/>
        <v>6726.7200000000012</v>
      </c>
      <c r="AG7" s="5">
        <f t="shared" si="33"/>
        <v>124.74000000000001</v>
      </c>
      <c r="AH7" s="5">
        <f>(AG7*52)/12</f>
        <v>540.54000000000008</v>
      </c>
      <c r="AI7" s="76">
        <f t="shared" si="34"/>
        <v>6486.4800000000005</v>
      </c>
      <c r="AJ7" s="5">
        <f t="shared" si="35"/>
        <v>120.12</v>
      </c>
      <c r="AK7" s="5">
        <f>(AJ7*52)/12</f>
        <v>520.52</v>
      </c>
      <c r="AL7" s="76">
        <f t="shared" si="36"/>
        <v>6246.24</v>
      </c>
      <c r="AM7" s="5">
        <f t="shared" si="37"/>
        <v>115.5</v>
      </c>
      <c r="AN7" s="5">
        <f>(AM7*52)/12</f>
        <v>500.5</v>
      </c>
      <c r="AO7" s="76">
        <f t="shared" si="38"/>
        <v>6006</v>
      </c>
      <c r="AP7" s="5">
        <f t="shared" si="39"/>
        <v>110.88</v>
      </c>
      <c r="AQ7" s="5">
        <f>(AP7*52)/12</f>
        <v>480.48</v>
      </c>
      <c r="AR7" s="76">
        <f t="shared" si="40"/>
        <v>5765.76</v>
      </c>
      <c r="AS7" s="5">
        <f t="shared" si="41"/>
        <v>106.26</v>
      </c>
      <c r="AT7" s="5">
        <f>(AS7*52)/12</f>
        <v>460.46000000000004</v>
      </c>
      <c r="AU7" s="76">
        <f t="shared" si="42"/>
        <v>5525.52</v>
      </c>
      <c r="AV7" s="5">
        <f t="shared" si="43"/>
        <v>101.64</v>
      </c>
      <c r="AW7" s="5">
        <f>(AV7*52)/12</f>
        <v>440.44</v>
      </c>
      <c r="AX7" s="76">
        <f t="shared" si="44"/>
        <v>5285.28</v>
      </c>
      <c r="AY7" s="5">
        <f t="shared" si="45"/>
        <v>97.02</v>
      </c>
      <c r="AZ7" s="5">
        <f>(AY7*52)/12</f>
        <v>420.42</v>
      </c>
      <c r="BA7" s="76">
        <f t="shared" si="46"/>
        <v>5045.04</v>
      </c>
      <c r="BB7" s="5">
        <f t="shared" si="47"/>
        <v>92.4</v>
      </c>
      <c r="BC7" s="5">
        <f>(BB7*52)/12</f>
        <v>400.40000000000003</v>
      </c>
      <c r="BD7" s="76">
        <f t="shared" si="48"/>
        <v>4804.8</v>
      </c>
    </row>
    <row r="8" spans="1:56" s="7" customFormat="1" ht="28.5" customHeight="1" x14ac:dyDescent="0.2">
      <c r="A8" s="77" t="s">
        <v>11</v>
      </c>
      <c r="B8" s="78">
        <v>4.3</v>
      </c>
      <c r="C8" s="79">
        <f t="shared" si="15"/>
        <v>161.25</v>
      </c>
      <c r="D8" s="80">
        <f t="shared" si="16"/>
        <v>698.75</v>
      </c>
      <c r="E8" s="81">
        <f t="shared" si="17"/>
        <v>8385</v>
      </c>
      <c r="F8" s="80">
        <f t="shared" si="18"/>
        <v>154.79999999999998</v>
      </c>
      <c r="G8" s="80">
        <f t="shared" si="19"/>
        <v>670.8</v>
      </c>
      <c r="H8" s="81">
        <f t="shared" si="20"/>
        <v>8049.5999999999995</v>
      </c>
      <c r="I8" s="80">
        <f>$B$7*35</f>
        <v>161.70000000000002</v>
      </c>
      <c r="J8" s="80">
        <f t="shared" si="21"/>
        <v>700.70000000000016</v>
      </c>
      <c r="K8" s="81">
        <f t="shared" si="22"/>
        <v>8408.4000000000015</v>
      </c>
      <c r="L8" s="80">
        <f>$B$7*34</f>
        <v>157.08000000000001</v>
      </c>
      <c r="M8" s="80">
        <f>(L8*52)/12</f>
        <v>680.68000000000006</v>
      </c>
      <c r="N8" s="81">
        <f t="shared" si="23"/>
        <v>8168.1600000000008</v>
      </c>
      <c r="O8" s="80">
        <f>$B$7*33</f>
        <v>152.46</v>
      </c>
      <c r="P8" s="80">
        <f>(O8*52)/12</f>
        <v>660.66</v>
      </c>
      <c r="Q8" s="81">
        <f t="shared" si="24"/>
        <v>7927.92</v>
      </c>
      <c r="R8" s="80">
        <f>$B$7*32</f>
        <v>147.84</v>
      </c>
      <c r="S8" s="80">
        <f>(R8*52)/12</f>
        <v>640.64</v>
      </c>
      <c r="T8" s="81">
        <f t="shared" si="25"/>
        <v>7687.68</v>
      </c>
      <c r="U8" s="80">
        <f>$B$7*31</f>
        <v>143.22</v>
      </c>
      <c r="V8" s="80">
        <f>(U8*52)/12</f>
        <v>620.62</v>
      </c>
      <c r="W8" s="81">
        <f t="shared" si="26"/>
        <v>7447.44</v>
      </c>
      <c r="X8" s="80">
        <f t="shared" si="27"/>
        <v>129</v>
      </c>
      <c r="Y8" s="80">
        <f>(X8*52)/12</f>
        <v>559</v>
      </c>
      <c r="Z8" s="81">
        <f t="shared" si="28"/>
        <v>6708</v>
      </c>
      <c r="AA8" s="80">
        <f t="shared" si="29"/>
        <v>124.69999999999999</v>
      </c>
      <c r="AB8" s="80">
        <f>(AA8*52)/12</f>
        <v>540.36666666666667</v>
      </c>
      <c r="AC8" s="81">
        <f t="shared" si="30"/>
        <v>6484.4</v>
      </c>
      <c r="AD8" s="80">
        <f t="shared" si="31"/>
        <v>120.39999999999999</v>
      </c>
      <c r="AE8" s="80">
        <f>(AD8*52)/12</f>
        <v>521.73333333333323</v>
      </c>
      <c r="AF8" s="81">
        <f t="shared" si="32"/>
        <v>6260.7999999999993</v>
      </c>
      <c r="AG8" s="80">
        <f t="shared" si="33"/>
        <v>116.1</v>
      </c>
      <c r="AH8" s="80">
        <f>(AG8*52)/12</f>
        <v>503.09999999999997</v>
      </c>
      <c r="AI8" s="81">
        <f t="shared" si="34"/>
        <v>6037.2</v>
      </c>
      <c r="AJ8" s="80">
        <f t="shared" si="35"/>
        <v>111.8</v>
      </c>
      <c r="AK8" s="80">
        <f>(AJ8*52)/12</f>
        <v>484.46666666666664</v>
      </c>
      <c r="AL8" s="81">
        <f t="shared" si="36"/>
        <v>5813.5999999999995</v>
      </c>
      <c r="AM8" s="80">
        <f t="shared" si="37"/>
        <v>107.5</v>
      </c>
      <c r="AN8" s="80">
        <f>(AM8*52)/12</f>
        <v>465.83333333333331</v>
      </c>
      <c r="AO8" s="81">
        <f t="shared" si="38"/>
        <v>5590</v>
      </c>
      <c r="AP8" s="80">
        <f t="shared" si="39"/>
        <v>103.19999999999999</v>
      </c>
      <c r="AQ8" s="80">
        <f>(AP8*52)/12</f>
        <v>447.2</v>
      </c>
      <c r="AR8" s="81">
        <f t="shared" si="40"/>
        <v>5366.4</v>
      </c>
      <c r="AS8" s="80">
        <f t="shared" si="41"/>
        <v>98.899999999999991</v>
      </c>
      <c r="AT8" s="80">
        <f>(AS8*52)/12</f>
        <v>428.56666666666661</v>
      </c>
      <c r="AU8" s="81">
        <f t="shared" si="42"/>
        <v>5142.7999999999993</v>
      </c>
      <c r="AV8" s="80">
        <f t="shared" si="43"/>
        <v>94.6</v>
      </c>
      <c r="AW8" s="80">
        <f>(AV8*52)/12</f>
        <v>409.93333333333334</v>
      </c>
      <c r="AX8" s="81">
        <f t="shared" si="44"/>
        <v>4919.2</v>
      </c>
      <c r="AY8" s="80">
        <f t="shared" si="45"/>
        <v>90.3</v>
      </c>
      <c r="AZ8" s="80">
        <f>(AY8*52)/12</f>
        <v>391.29999999999995</v>
      </c>
      <c r="BA8" s="81">
        <f t="shared" si="46"/>
        <v>4695.5999999999995</v>
      </c>
      <c r="BB8" s="80">
        <f t="shared" si="47"/>
        <v>86</v>
      </c>
      <c r="BC8" s="80">
        <f>(BB8*52)/12</f>
        <v>372.66666666666669</v>
      </c>
      <c r="BD8" s="81">
        <f t="shared" si="48"/>
        <v>4472</v>
      </c>
    </row>
    <row r="10" spans="1:56" s="24" customFormat="1" ht="28.5" customHeight="1" x14ac:dyDescent="0.2">
      <c r="A10" s="26"/>
      <c r="B10" s="25"/>
    </row>
    <row r="12" spans="1:56" ht="28.5" customHeight="1" x14ac:dyDescent="0.2">
      <c r="C12" s="21"/>
    </row>
    <row r="13" spans="1:56" ht="28.5" customHeight="1" x14ac:dyDescent="0.2">
      <c r="C13" s="21"/>
    </row>
    <row r="14" spans="1:56" ht="28.5" customHeight="1" x14ac:dyDescent="0.2">
      <c r="C14" s="21"/>
    </row>
    <row r="15" spans="1:56" ht="28.5" customHeight="1" x14ac:dyDescent="0.3">
      <c r="H15" s="22"/>
    </row>
  </sheetData>
  <mergeCells count="20">
    <mergeCell ref="AS2:AU2"/>
    <mergeCell ref="AV2:AX2"/>
    <mergeCell ref="AY2:BA2"/>
    <mergeCell ref="BB2:BD2"/>
    <mergeCell ref="AA2:AC2"/>
    <mergeCell ref="AD2:AF2"/>
    <mergeCell ref="AG2:AI2"/>
    <mergeCell ref="AJ2:AL2"/>
    <mergeCell ref="AM2:AO2"/>
    <mergeCell ref="AP2:AR2"/>
    <mergeCell ref="A1:BD1"/>
    <mergeCell ref="A2:B2"/>
    <mergeCell ref="C2:E2"/>
    <mergeCell ref="F2:H2"/>
    <mergeCell ref="I2:K2"/>
    <mergeCell ref="L2:N2"/>
    <mergeCell ref="O2:Q2"/>
    <mergeCell ref="R2:T2"/>
    <mergeCell ref="U2:W2"/>
    <mergeCell ref="X2:Z2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15"/>
  <sheetViews>
    <sheetView tabSelected="1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C12" sqref="C12"/>
    </sheetView>
  </sheetViews>
  <sheetFormatPr defaultColWidth="72.7109375" defaultRowHeight="28.5" customHeight="1" x14ac:dyDescent="0.2"/>
  <cols>
    <col min="1" max="1" width="11.85546875" style="3" customWidth="1"/>
    <col min="2" max="2" width="11.85546875" style="4" customWidth="1"/>
    <col min="3" max="56" width="9.42578125" style="3" customWidth="1"/>
    <col min="57" max="16384" width="72.7109375" style="3"/>
  </cols>
  <sheetData>
    <row r="1" spans="1:56" ht="28.5" customHeight="1" x14ac:dyDescent="0.2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4"/>
      <c r="AX1" s="54"/>
      <c r="AY1" s="54"/>
      <c r="AZ1" s="54"/>
      <c r="BA1" s="54"/>
      <c r="BB1" s="54"/>
      <c r="BC1" s="54"/>
      <c r="BD1" s="54"/>
    </row>
    <row r="2" spans="1:56" s="9" customFormat="1" ht="28.5" customHeight="1" x14ac:dyDescent="0.2">
      <c r="A2" s="55" t="s">
        <v>1</v>
      </c>
      <c r="B2" s="56"/>
      <c r="C2" s="51">
        <v>37.5</v>
      </c>
      <c r="D2" s="52"/>
      <c r="E2" s="53"/>
      <c r="F2" s="57">
        <v>36</v>
      </c>
      <c r="G2" s="57"/>
      <c r="H2" s="57"/>
      <c r="I2" s="57">
        <f>F2-1</f>
        <v>35</v>
      </c>
      <c r="J2" s="57"/>
      <c r="K2" s="57"/>
      <c r="L2" s="51">
        <f t="shared" ref="L2" si="0">I2-1</f>
        <v>34</v>
      </c>
      <c r="M2" s="52"/>
      <c r="N2" s="53"/>
      <c r="O2" s="51">
        <f t="shared" ref="O2" si="1">L2-1</f>
        <v>33</v>
      </c>
      <c r="P2" s="52"/>
      <c r="Q2" s="53"/>
      <c r="R2" s="51">
        <f t="shared" ref="R2" si="2">O2-1</f>
        <v>32</v>
      </c>
      <c r="S2" s="52"/>
      <c r="T2" s="53"/>
      <c r="U2" s="51">
        <f t="shared" ref="U2" si="3">R2-1</f>
        <v>31</v>
      </c>
      <c r="V2" s="52"/>
      <c r="W2" s="53"/>
      <c r="X2" s="51">
        <f t="shared" ref="X2" si="4">U2-1</f>
        <v>30</v>
      </c>
      <c r="Y2" s="52"/>
      <c r="Z2" s="53"/>
      <c r="AA2" s="51">
        <f t="shared" ref="AA2" si="5">X2-1</f>
        <v>29</v>
      </c>
      <c r="AB2" s="52"/>
      <c r="AC2" s="53"/>
      <c r="AD2" s="51">
        <f t="shared" ref="AD2" si="6">AA2-1</f>
        <v>28</v>
      </c>
      <c r="AE2" s="52"/>
      <c r="AF2" s="53"/>
      <c r="AG2" s="51">
        <f t="shared" ref="AG2" si="7">AD2-1</f>
        <v>27</v>
      </c>
      <c r="AH2" s="52"/>
      <c r="AI2" s="53"/>
      <c r="AJ2" s="51">
        <f t="shared" ref="AJ2" si="8">AG2-1</f>
        <v>26</v>
      </c>
      <c r="AK2" s="52"/>
      <c r="AL2" s="53"/>
      <c r="AM2" s="51">
        <f t="shared" ref="AM2" si="9">AJ2-1</f>
        <v>25</v>
      </c>
      <c r="AN2" s="52"/>
      <c r="AO2" s="53"/>
      <c r="AP2" s="51">
        <f t="shared" ref="AP2" si="10">AM2-1</f>
        <v>24</v>
      </c>
      <c r="AQ2" s="52"/>
      <c r="AR2" s="53"/>
      <c r="AS2" s="51">
        <f t="shared" ref="AS2" si="11">AP2-1</f>
        <v>23</v>
      </c>
      <c r="AT2" s="52"/>
      <c r="AU2" s="53"/>
      <c r="AV2" s="51">
        <f t="shared" ref="AV2" si="12">AS2-1</f>
        <v>22</v>
      </c>
      <c r="AW2" s="52"/>
      <c r="AX2" s="53"/>
      <c r="AY2" s="51">
        <f t="shared" ref="AY2" si="13">AV2-1</f>
        <v>21</v>
      </c>
      <c r="AZ2" s="52"/>
      <c r="BA2" s="53"/>
      <c r="BB2" s="51">
        <f t="shared" ref="BB2" si="14">AY2-1</f>
        <v>20</v>
      </c>
      <c r="BC2" s="52"/>
      <c r="BD2" s="53"/>
    </row>
    <row r="3" spans="1:56" s="11" customFormat="1" ht="40.5" customHeight="1" x14ac:dyDescent="0.25">
      <c r="A3" s="16" t="s">
        <v>2</v>
      </c>
      <c r="B3" s="18" t="s">
        <v>3</v>
      </c>
      <c r="C3" s="12" t="s">
        <v>4</v>
      </c>
      <c r="D3" s="8" t="s">
        <v>5</v>
      </c>
      <c r="E3" s="13" t="s">
        <v>6</v>
      </c>
      <c r="F3" s="12" t="s">
        <v>4</v>
      </c>
      <c r="G3" s="8" t="s">
        <v>5</v>
      </c>
      <c r="H3" s="13" t="s">
        <v>6</v>
      </c>
      <c r="I3" s="12" t="s">
        <v>4</v>
      </c>
      <c r="J3" s="8" t="s">
        <v>5</v>
      </c>
      <c r="K3" s="13" t="s">
        <v>6</v>
      </c>
      <c r="L3" s="12" t="s">
        <v>4</v>
      </c>
      <c r="M3" s="8" t="s">
        <v>5</v>
      </c>
      <c r="N3" s="13" t="s">
        <v>6</v>
      </c>
      <c r="O3" s="12" t="s">
        <v>4</v>
      </c>
      <c r="P3" s="8" t="s">
        <v>5</v>
      </c>
      <c r="Q3" s="13" t="s">
        <v>6</v>
      </c>
      <c r="R3" s="12" t="s">
        <v>4</v>
      </c>
      <c r="S3" s="8" t="s">
        <v>5</v>
      </c>
      <c r="T3" s="13" t="s">
        <v>6</v>
      </c>
      <c r="U3" s="12" t="s">
        <v>4</v>
      </c>
      <c r="V3" s="8" t="s">
        <v>5</v>
      </c>
      <c r="W3" s="13" t="s">
        <v>6</v>
      </c>
      <c r="X3" s="12" t="s">
        <v>4</v>
      </c>
      <c r="Y3" s="8" t="s">
        <v>5</v>
      </c>
      <c r="Z3" s="13" t="s">
        <v>6</v>
      </c>
      <c r="AA3" s="12" t="s">
        <v>4</v>
      </c>
      <c r="AB3" s="8" t="s">
        <v>5</v>
      </c>
      <c r="AC3" s="13" t="s">
        <v>6</v>
      </c>
      <c r="AD3" s="12" t="s">
        <v>4</v>
      </c>
      <c r="AE3" s="8" t="s">
        <v>5</v>
      </c>
      <c r="AF3" s="13" t="s">
        <v>6</v>
      </c>
      <c r="AG3" s="12" t="s">
        <v>4</v>
      </c>
      <c r="AH3" s="8" t="s">
        <v>5</v>
      </c>
      <c r="AI3" s="13" t="s">
        <v>6</v>
      </c>
      <c r="AJ3" s="12" t="s">
        <v>4</v>
      </c>
      <c r="AK3" s="8" t="s">
        <v>5</v>
      </c>
      <c r="AL3" s="13" t="s">
        <v>6</v>
      </c>
      <c r="AM3" s="12" t="s">
        <v>4</v>
      </c>
      <c r="AN3" s="8" t="s">
        <v>5</v>
      </c>
      <c r="AO3" s="13" t="s">
        <v>6</v>
      </c>
      <c r="AP3" s="12" t="s">
        <v>4</v>
      </c>
      <c r="AQ3" s="8" t="s">
        <v>5</v>
      </c>
      <c r="AR3" s="13" t="s">
        <v>6</v>
      </c>
      <c r="AS3" s="12" t="s">
        <v>4</v>
      </c>
      <c r="AT3" s="8" t="s">
        <v>5</v>
      </c>
      <c r="AU3" s="13" t="s">
        <v>6</v>
      </c>
      <c r="AV3" s="12" t="s">
        <v>4</v>
      </c>
      <c r="AW3" s="8" t="s">
        <v>5</v>
      </c>
      <c r="AX3" s="13" t="s">
        <v>6</v>
      </c>
      <c r="AY3" s="12" t="s">
        <v>4</v>
      </c>
      <c r="AZ3" s="8" t="s">
        <v>5</v>
      </c>
      <c r="BA3" s="13" t="s">
        <v>6</v>
      </c>
      <c r="BB3" s="12" t="s">
        <v>4</v>
      </c>
      <c r="BC3" s="8" t="s">
        <v>5</v>
      </c>
      <c r="BD3" s="13" t="s">
        <v>6</v>
      </c>
    </row>
    <row r="4" spans="1:56" s="10" customFormat="1" ht="28.5" customHeight="1" x14ac:dyDescent="0.2">
      <c r="A4" s="17" t="s">
        <v>7</v>
      </c>
      <c r="B4" s="19">
        <v>8.7200000000000006</v>
      </c>
      <c r="C4" s="14">
        <f>B4*37.5</f>
        <v>327</v>
      </c>
      <c r="D4" s="5">
        <f>(C4*52)/12</f>
        <v>1417</v>
      </c>
      <c r="E4" s="6">
        <f>C4*52</f>
        <v>17004</v>
      </c>
      <c r="F4" s="14">
        <f>B4*36</f>
        <v>313.92</v>
      </c>
      <c r="G4" s="5">
        <f>(F4*52)/12</f>
        <v>1360.32</v>
      </c>
      <c r="H4" s="6">
        <f>F4*52</f>
        <v>16323.84</v>
      </c>
      <c r="I4" s="14">
        <f>$B$4*35</f>
        <v>305.20000000000005</v>
      </c>
      <c r="J4" s="5">
        <f>(I4*52)/12</f>
        <v>1322.5333333333335</v>
      </c>
      <c r="K4" s="6">
        <f>I4*52</f>
        <v>15870.400000000001</v>
      </c>
      <c r="L4" s="14">
        <f>$B$4*34</f>
        <v>296.48</v>
      </c>
      <c r="M4" s="5">
        <f>(L4*52)/12</f>
        <v>1284.7466666666667</v>
      </c>
      <c r="N4" s="6">
        <f>L4*52</f>
        <v>15416.960000000001</v>
      </c>
      <c r="O4" s="14">
        <f>$B$4*33</f>
        <v>287.76000000000005</v>
      </c>
      <c r="P4" s="5">
        <f>(O4*52)/12</f>
        <v>1246.9600000000003</v>
      </c>
      <c r="Q4" s="6">
        <f>O4*52</f>
        <v>14963.520000000002</v>
      </c>
      <c r="R4" s="14">
        <f>$B$4*32</f>
        <v>279.04000000000002</v>
      </c>
      <c r="S4" s="5">
        <f>(R4*52)/12</f>
        <v>1209.1733333333334</v>
      </c>
      <c r="T4" s="6">
        <f>R4*52</f>
        <v>14510.080000000002</v>
      </c>
      <c r="U4" s="14">
        <f>$B$4*31</f>
        <v>270.32</v>
      </c>
      <c r="V4" s="5">
        <f>(U4*52)/12</f>
        <v>1171.3866666666665</v>
      </c>
      <c r="W4" s="6">
        <f>U4*52</f>
        <v>14056.64</v>
      </c>
      <c r="X4" s="14">
        <f>B4*30</f>
        <v>261.60000000000002</v>
      </c>
      <c r="Y4" s="5">
        <f>(X4*52)/12</f>
        <v>1133.6000000000001</v>
      </c>
      <c r="Z4" s="6">
        <f>X4*52</f>
        <v>13603.2</v>
      </c>
      <c r="AA4" s="14">
        <f>B4*29</f>
        <v>252.88000000000002</v>
      </c>
      <c r="AB4" s="5">
        <f>(AA4*52)/12</f>
        <v>1095.8133333333335</v>
      </c>
      <c r="AC4" s="6">
        <f>AA4*52</f>
        <v>13149.760000000002</v>
      </c>
      <c r="AD4" s="14">
        <f>B4*28</f>
        <v>244.16000000000003</v>
      </c>
      <c r="AE4" s="5">
        <f>(AD4*52)/12</f>
        <v>1058.0266666666669</v>
      </c>
      <c r="AF4" s="6">
        <f>AD4*52</f>
        <v>12696.320000000002</v>
      </c>
      <c r="AG4" s="14">
        <f>B4*27</f>
        <v>235.44000000000003</v>
      </c>
      <c r="AH4" s="5">
        <f>(AG4*52)/12</f>
        <v>1020.2400000000001</v>
      </c>
      <c r="AI4" s="6">
        <f>AG4*52</f>
        <v>12242.880000000001</v>
      </c>
      <c r="AJ4" s="14">
        <f>B4*26</f>
        <v>226.72000000000003</v>
      </c>
      <c r="AK4" s="5">
        <f>(AJ4*52)/12</f>
        <v>982.45333333333349</v>
      </c>
      <c r="AL4" s="6">
        <f>AJ4*52</f>
        <v>11789.440000000002</v>
      </c>
      <c r="AM4" s="14">
        <f>B4*25</f>
        <v>218.00000000000003</v>
      </c>
      <c r="AN4" s="5">
        <f>(AM4*52)/12</f>
        <v>944.66666666666686</v>
      </c>
      <c r="AO4" s="6">
        <f>AM4*52</f>
        <v>11336.000000000002</v>
      </c>
      <c r="AP4" s="14">
        <f>B4*24</f>
        <v>209.28000000000003</v>
      </c>
      <c r="AQ4" s="5">
        <f>(AP4*52)/12</f>
        <v>906.88000000000011</v>
      </c>
      <c r="AR4" s="6">
        <f>AP4*52</f>
        <v>10882.560000000001</v>
      </c>
      <c r="AS4" s="14">
        <f>B4*23</f>
        <v>200.56</v>
      </c>
      <c r="AT4" s="5">
        <f>(AS4*52)/12</f>
        <v>869.09333333333336</v>
      </c>
      <c r="AU4" s="6">
        <f>AS4*52</f>
        <v>10429.120000000001</v>
      </c>
      <c r="AV4" s="14">
        <f>B4*22</f>
        <v>191.84</v>
      </c>
      <c r="AW4" s="5">
        <f>(AV4*52)/12</f>
        <v>831.30666666666673</v>
      </c>
      <c r="AX4" s="6">
        <f>AV4*52</f>
        <v>9975.68</v>
      </c>
      <c r="AY4" s="14">
        <f>B4*21</f>
        <v>183.12</v>
      </c>
      <c r="AZ4" s="5">
        <f>(AY4*52)/12</f>
        <v>793.52</v>
      </c>
      <c r="BA4" s="6">
        <f>AY4*52</f>
        <v>9522.24</v>
      </c>
      <c r="BB4" s="14">
        <f>B4*20</f>
        <v>174.4</v>
      </c>
      <c r="BC4" s="5">
        <f>(BB4*52)/12</f>
        <v>755.73333333333346</v>
      </c>
      <c r="BD4" s="6">
        <f>BB4*52</f>
        <v>9068.8000000000011</v>
      </c>
    </row>
    <row r="5" spans="1:56" s="10" customFormat="1" ht="28.5" customHeight="1" x14ac:dyDescent="0.2">
      <c r="A5" s="17" t="s">
        <v>8</v>
      </c>
      <c r="B5" s="19">
        <v>8.1999999999999993</v>
      </c>
      <c r="C5" s="14">
        <f t="shared" ref="C5:C8" si="15">B5*37.5</f>
        <v>307.5</v>
      </c>
      <c r="D5" s="5">
        <f t="shared" ref="D5:D8" si="16">(C5*52)/12</f>
        <v>1332.5</v>
      </c>
      <c r="E5" s="6">
        <f t="shared" ref="E5:E8" si="17">C5*52</f>
        <v>15990</v>
      </c>
      <c r="F5" s="14">
        <f t="shared" ref="F5:F8" si="18">B5*36</f>
        <v>295.2</v>
      </c>
      <c r="G5" s="5">
        <f t="shared" ref="G5:G8" si="19">(F5*52)/12</f>
        <v>1279.2</v>
      </c>
      <c r="H5" s="6">
        <f t="shared" ref="H5:H8" si="20">F5*52</f>
        <v>15350.4</v>
      </c>
      <c r="I5" s="14">
        <f>$B$5*35</f>
        <v>287</v>
      </c>
      <c r="J5" s="5">
        <f t="shared" ref="J5:J8" si="21">(I5*52)/12</f>
        <v>1243.6666666666667</v>
      </c>
      <c r="K5" s="6">
        <f t="shared" ref="K5:K8" si="22">I5*52</f>
        <v>14924</v>
      </c>
      <c r="L5" s="14">
        <f>$B$5*34</f>
        <v>278.79999999999995</v>
      </c>
      <c r="M5" s="5">
        <f>(L5*52)/12</f>
        <v>1208.1333333333332</v>
      </c>
      <c r="N5" s="6">
        <f t="shared" ref="N5:N8" si="23">L5*52</f>
        <v>14497.599999999999</v>
      </c>
      <c r="O5" s="14">
        <f>$B$5*33</f>
        <v>270.59999999999997</v>
      </c>
      <c r="P5" s="5">
        <f>(O5*52)/12</f>
        <v>1172.5999999999999</v>
      </c>
      <c r="Q5" s="6">
        <f t="shared" ref="Q5:Q8" si="24">O5*52</f>
        <v>14071.199999999999</v>
      </c>
      <c r="R5" s="14">
        <f>$B$5*32</f>
        <v>262.39999999999998</v>
      </c>
      <c r="S5" s="5">
        <f>(R5*52)/12</f>
        <v>1137.0666666666666</v>
      </c>
      <c r="T5" s="6">
        <f t="shared" ref="T5:T8" si="25">R5*52</f>
        <v>13644.8</v>
      </c>
      <c r="U5" s="14">
        <f>$B$5*31</f>
        <v>254.2</v>
      </c>
      <c r="V5" s="5">
        <f>(U5*52)/12</f>
        <v>1101.5333333333333</v>
      </c>
      <c r="W5" s="6">
        <f t="shared" ref="W5:W8" si="26">U5*52</f>
        <v>13218.4</v>
      </c>
      <c r="X5" s="14">
        <f t="shared" ref="X5:X8" si="27">B5*30</f>
        <v>245.99999999999997</v>
      </c>
      <c r="Y5" s="5">
        <f>(X5*52)/12</f>
        <v>1065.9999999999998</v>
      </c>
      <c r="Z5" s="6">
        <f t="shared" ref="Z5:Z8" si="28">X5*52</f>
        <v>12791.999999999998</v>
      </c>
      <c r="AA5" s="14">
        <f t="shared" ref="AA5:AA8" si="29">B5*29</f>
        <v>237.79999999999998</v>
      </c>
      <c r="AB5" s="5">
        <f>(AA5*52)/12</f>
        <v>1030.4666666666665</v>
      </c>
      <c r="AC5" s="6">
        <f t="shared" ref="AC5:AC8" si="30">AA5*52</f>
        <v>12365.599999999999</v>
      </c>
      <c r="AD5" s="14">
        <f t="shared" ref="AD5:AD8" si="31">B5*28</f>
        <v>229.59999999999997</v>
      </c>
      <c r="AE5" s="5">
        <f>(AD5*52)/12</f>
        <v>994.93333333333328</v>
      </c>
      <c r="AF5" s="6">
        <f t="shared" ref="AF5:AF8" si="32">AD5*52</f>
        <v>11939.199999999999</v>
      </c>
      <c r="AG5" s="14">
        <f t="shared" ref="AG5:AG8" si="33">B5*27</f>
        <v>221.39999999999998</v>
      </c>
      <c r="AH5" s="5">
        <f>(AG5*52)/12</f>
        <v>959.4</v>
      </c>
      <c r="AI5" s="6">
        <f t="shared" ref="AI5:AI8" si="34">AG5*52</f>
        <v>11512.8</v>
      </c>
      <c r="AJ5" s="14">
        <f t="shared" ref="AJ5:AJ8" si="35">B5*26</f>
        <v>213.2</v>
      </c>
      <c r="AK5" s="5">
        <f>(AJ5*52)/12</f>
        <v>923.86666666666667</v>
      </c>
      <c r="AL5" s="6">
        <f t="shared" ref="AL5:AL8" si="36">AJ5*52</f>
        <v>11086.4</v>
      </c>
      <c r="AM5" s="14">
        <f t="shared" ref="AM5:AM8" si="37">B5*25</f>
        <v>204.99999999999997</v>
      </c>
      <c r="AN5" s="5">
        <f>(AM5*52)/12</f>
        <v>888.33333333333314</v>
      </c>
      <c r="AO5" s="6">
        <f t="shared" ref="AO5:AO8" si="38">AM5*52</f>
        <v>10659.999999999998</v>
      </c>
      <c r="AP5" s="14">
        <f t="shared" ref="AP5:AP8" si="39">B5*24</f>
        <v>196.79999999999998</v>
      </c>
      <c r="AQ5" s="5">
        <f>(AP5*52)/12</f>
        <v>852.79999999999984</v>
      </c>
      <c r="AR5" s="6">
        <f t="shared" ref="AR5:AR8" si="40">AP5*52</f>
        <v>10233.599999999999</v>
      </c>
      <c r="AS5" s="14">
        <f t="shared" ref="AS5:AS8" si="41">B5*23</f>
        <v>188.6</v>
      </c>
      <c r="AT5" s="5">
        <f>(AS5*52)/12</f>
        <v>817.26666666666654</v>
      </c>
      <c r="AU5" s="6">
        <f t="shared" ref="AU5:AU8" si="42">AS5*52</f>
        <v>9807.1999999999989</v>
      </c>
      <c r="AV5" s="14">
        <f t="shared" ref="AV5:AV8" si="43">B5*22</f>
        <v>180.39999999999998</v>
      </c>
      <c r="AW5" s="5">
        <f>(AV5*52)/12</f>
        <v>781.73333333333323</v>
      </c>
      <c r="AX5" s="6">
        <f t="shared" ref="AX5:AX8" si="44">AV5*52</f>
        <v>9380.7999999999993</v>
      </c>
      <c r="AY5" s="14">
        <f t="shared" ref="AY5:AY8" si="45">B5*21</f>
        <v>172.2</v>
      </c>
      <c r="AZ5" s="5">
        <f>(AY5*52)/12</f>
        <v>746.19999999999993</v>
      </c>
      <c r="BA5" s="6">
        <f t="shared" ref="BA5:BA8" si="46">AY5*52</f>
        <v>8954.4</v>
      </c>
      <c r="BB5" s="14">
        <f t="shared" ref="BB5:BB8" si="47">B5*20</f>
        <v>164</v>
      </c>
      <c r="BC5" s="5">
        <f>(BB5*52)/12</f>
        <v>710.66666666666663</v>
      </c>
      <c r="BD5" s="6">
        <f t="shared" ref="BD5:BD8" si="48">BB5*52</f>
        <v>8528</v>
      </c>
    </row>
    <row r="6" spans="1:56" s="10" customFormat="1" ht="28.5" customHeight="1" x14ac:dyDescent="0.2">
      <c r="A6" s="17" t="s">
        <v>9</v>
      </c>
      <c r="B6" s="19">
        <v>6.45</v>
      </c>
      <c r="C6" s="14">
        <f t="shared" si="15"/>
        <v>241.875</v>
      </c>
      <c r="D6" s="5">
        <f t="shared" si="16"/>
        <v>1048.125</v>
      </c>
      <c r="E6" s="6">
        <f t="shared" si="17"/>
        <v>12577.5</v>
      </c>
      <c r="F6" s="14">
        <f t="shared" si="18"/>
        <v>232.20000000000002</v>
      </c>
      <c r="G6" s="5">
        <f t="shared" si="19"/>
        <v>1006.2000000000002</v>
      </c>
      <c r="H6" s="6">
        <f t="shared" si="20"/>
        <v>12074.400000000001</v>
      </c>
      <c r="I6" s="14">
        <f>$B$6*35</f>
        <v>225.75</v>
      </c>
      <c r="J6" s="5">
        <f t="shared" si="21"/>
        <v>978.25</v>
      </c>
      <c r="K6" s="6">
        <f t="shared" si="22"/>
        <v>11739</v>
      </c>
      <c r="L6" s="14">
        <f>$B$6*34</f>
        <v>219.3</v>
      </c>
      <c r="M6" s="5">
        <f>(L6*52)/12</f>
        <v>950.30000000000007</v>
      </c>
      <c r="N6" s="6">
        <f t="shared" si="23"/>
        <v>11403.6</v>
      </c>
      <c r="O6" s="14">
        <f>$B$6*33</f>
        <v>212.85</v>
      </c>
      <c r="P6" s="5">
        <f>(O6*52)/12</f>
        <v>922.34999999999991</v>
      </c>
      <c r="Q6" s="6">
        <f t="shared" si="24"/>
        <v>11068.199999999999</v>
      </c>
      <c r="R6" s="14">
        <f>$B$6*32</f>
        <v>206.4</v>
      </c>
      <c r="S6" s="5">
        <f>(R6*52)/12</f>
        <v>894.40000000000009</v>
      </c>
      <c r="T6" s="6">
        <f t="shared" si="25"/>
        <v>10732.800000000001</v>
      </c>
      <c r="U6" s="14">
        <f>$B$6*31</f>
        <v>199.95000000000002</v>
      </c>
      <c r="V6" s="5">
        <f>(U6*52)/12</f>
        <v>866.45000000000016</v>
      </c>
      <c r="W6" s="6">
        <f t="shared" si="26"/>
        <v>10397.400000000001</v>
      </c>
      <c r="X6" s="14">
        <f t="shared" si="27"/>
        <v>193.5</v>
      </c>
      <c r="Y6" s="5">
        <f>(X6*52)/12</f>
        <v>838.5</v>
      </c>
      <c r="Z6" s="6">
        <f t="shared" si="28"/>
        <v>10062</v>
      </c>
      <c r="AA6" s="14">
        <f t="shared" si="29"/>
        <v>187.05</v>
      </c>
      <c r="AB6" s="5">
        <f>(AA6*52)/12</f>
        <v>810.55000000000007</v>
      </c>
      <c r="AC6" s="6">
        <f t="shared" si="30"/>
        <v>9726.6</v>
      </c>
      <c r="AD6" s="14">
        <f t="shared" si="31"/>
        <v>180.6</v>
      </c>
      <c r="AE6" s="5">
        <f>(AD6*52)/12</f>
        <v>782.59999999999991</v>
      </c>
      <c r="AF6" s="6">
        <f t="shared" si="32"/>
        <v>9391.1999999999989</v>
      </c>
      <c r="AG6" s="14">
        <f t="shared" si="33"/>
        <v>174.15</v>
      </c>
      <c r="AH6" s="5">
        <f>(AG6*52)/12</f>
        <v>754.65000000000009</v>
      </c>
      <c r="AI6" s="6">
        <f t="shared" si="34"/>
        <v>9055.8000000000011</v>
      </c>
      <c r="AJ6" s="14">
        <f t="shared" si="35"/>
        <v>167.70000000000002</v>
      </c>
      <c r="AK6" s="5">
        <f>(AJ6*52)/12</f>
        <v>726.70000000000016</v>
      </c>
      <c r="AL6" s="6">
        <f t="shared" si="36"/>
        <v>8720.4000000000015</v>
      </c>
      <c r="AM6" s="14">
        <f t="shared" si="37"/>
        <v>161.25</v>
      </c>
      <c r="AN6" s="5">
        <f>(AM6*52)/12</f>
        <v>698.75</v>
      </c>
      <c r="AO6" s="6">
        <f t="shared" si="38"/>
        <v>8385</v>
      </c>
      <c r="AP6" s="14">
        <f t="shared" si="39"/>
        <v>154.80000000000001</v>
      </c>
      <c r="AQ6" s="5">
        <f>(AP6*52)/12</f>
        <v>670.80000000000007</v>
      </c>
      <c r="AR6" s="6">
        <f t="shared" si="40"/>
        <v>8049.6</v>
      </c>
      <c r="AS6" s="14">
        <f t="shared" si="41"/>
        <v>148.35</v>
      </c>
      <c r="AT6" s="5">
        <f>(AS6*52)/12</f>
        <v>642.85</v>
      </c>
      <c r="AU6" s="6">
        <f t="shared" si="42"/>
        <v>7714.2</v>
      </c>
      <c r="AV6" s="14">
        <f t="shared" si="43"/>
        <v>141.9</v>
      </c>
      <c r="AW6" s="5">
        <f>(AV6*52)/12</f>
        <v>614.9</v>
      </c>
      <c r="AX6" s="6">
        <f t="shared" si="44"/>
        <v>7378.8</v>
      </c>
      <c r="AY6" s="14">
        <f t="shared" si="45"/>
        <v>135.45000000000002</v>
      </c>
      <c r="AZ6" s="5">
        <f>(AY6*52)/12</f>
        <v>586.95000000000005</v>
      </c>
      <c r="BA6" s="6">
        <f t="shared" si="46"/>
        <v>7043.4000000000005</v>
      </c>
      <c r="BB6" s="14">
        <f t="shared" si="47"/>
        <v>129</v>
      </c>
      <c r="BC6" s="5">
        <f>(BB6*52)/12</f>
        <v>559</v>
      </c>
      <c r="BD6" s="6">
        <f t="shared" si="48"/>
        <v>6708</v>
      </c>
    </row>
    <row r="7" spans="1:56" s="10" customFormat="1" ht="28.5" customHeight="1" x14ac:dyDescent="0.2">
      <c r="A7" s="17" t="s">
        <v>10</v>
      </c>
      <c r="B7" s="19">
        <v>4.55</v>
      </c>
      <c r="C7" s="14">
        <f t="shared" si="15"/>
        <v>170.625</v>
      </c>
      <c r="D7" s="5">
        <f t="shared" si="16"/>
        <v>739.375</v>
      </c>
      <c r="E7" s="6">
        <f t="shared" si="17"/>
        <v>8872.5</v>
      </c>
      <c r="F7" s="14">
        <f t="shared" si="18"/>
        <v>163.79999999999998</v>
      </c>
      <c r="G7" s="5">
        <f t="shared" si="19"/>
        <v>709.79999999999984</v>
      </c>
      <c r="H7" s="6">
        <f t="shared" si="20"/>
        <v>8517.5999999999985</v>
      </c>
      <c r="I7" s="14">
        <f>$B$7*35</f>
        <v>159.25</v>
      </c>
      <c r="J7" s="5">
        <f t="shared" si="21"/>
        <v>690.08333333333337</v>
      </c>
      <c r="K7" s="6">
        <f t="shared" si="22"/>
        <v>8281</v>
      </c>
      <c r="L7" s="14">
        <f>$B$7*34</f>
        <v>154.69999999999999</v>
      </c>
      <c r="M7" s="5">
        <f>(L7*52)/12</f>
        <v>670.36666666666667</v>
      </c>
      <c r="N7" s="6">
        <f t="shared" si="23"/>
        <v>8044.4</v>
      </c>
      <c r="O7" s="14">
        <f>$B$7*33</f>
        <v>150.15</v>
      </c>
      <c r="P7" s="5">
        <f>(O7*52)/12</f>
        <v>650.65</v>
      </c>
      <c r="Q7" s="6">
        <f t="shared" si="24"/>
        <v>7807.8</v>
      </c>
      <c r="R7" s="14">
        <f>$B$7*32</f>
        <v>145.6</v>
      </c>
      <c r="S7" s="5">
        <f>(R7*52)/12</f>
        <v>630.93333333333328</v>
      </c>
      <c r="T7" s="6">
        <f t="shared" si="25"/>
        <v>7571.2</v>
      </c>
      <c r="U7" s="14">
        <f>$B$7*31</f>
        <v>141.04999999999998</v>
      </c>
      <c r="V7" s="5">
        <f>(U7*52)/12</f>
        <v>611.21666666666658</v>
      </c>
      <c r="W7" s="6">
        <f t="shared" si="26"/>
        <v>7334.5999999999995</v>
      </c>
      <c r="X7" s="14">
        <f t="shared" si="27"/>
        <v>136.5</v>
      </c>
      <c r="Y7" s="5">
        <f>(X7*52)/12</f>
        <v>591.5</v>
      </c>
      <c r="Z7" s="6">
        <f t="shared" si="28"/>
        <v>7098</v>
      </c>
      <c r="AA7" s="14">
        <f t="shared" si="29"/>
        <v>131.94999999999999</v>
      </c>
      <c r="AB7" s="5">
        <f>(AA7*52)/12</f>
        <v>571.7833333333333</v>
      </c>
      <c r="AC7" s="6">
        <f t="shared" si="30"/>
        <v>6861.4</v>
      </c>
      <c r="AD7" s="14">
        <f t="shared" si="31"/>
        <v>127.39999999999999</v>
      </c>
      <c r="AE7" s="5">
        <f>(AD7*52)/12</f>
        <v>552.06666666666661</v>
      </c>
      <c r="AF7" s="6">
        <f t="shared" si="32"/>
        <v>6624.7999999999993</v>
      </c>
      <c r="AG7" s="14">
        <f t="shared" si="33"/>
        <v>122.85</v>
      </c>
      <c r="AH7" s="5">
        <f>(AG7*52)/12</f>
        <v>532.35</v>
      </c>
      <c r="AI7" s="6">
        <f t="shared" si="34"/>
        <v>6388.2</v>
      </c>
      <c r="AJ7" s="14">
        <f t="shared" si="35"/>
        <v>118.3</v>
      </c>
      <c r="AK7" s="5">
        <f>(AJ7*52)/12</f>
        <v>512.63333333333333</v>
      </c>
      <c r="AL7" s="6">
        <f t="shared" si="36"/>
        <v>6151.5999999999995</v>
      </c>
      <c r="AM7" s="14">
        <f t="shared" si="37"/>
        <v>113.75</v>
      </c>
      <c r="AN7" s="5">
        <f>(AM7*52)/12</f>
        <v>492.91666666666669</v>
      </c>
      <c r="AO7" s="6">
        <f t="shared" si="38"/>
        <v>5915</v>
      </c>
      <c r="AP7" s="14">
        <f t="shared" si="39"/>
        <v>109.19999999999999</v>
      </c>
      <c r="AQ7" s="5">
        <f>(AP7*52)/12</f>
        <v>473.2</v>
      </c>
      <c r="AR7" s="6">
        <f t="shared" si="40"/>
        <v>5678.4</v>
      </c>
      <c r="AS7" s="14">
        <f t="shared" si="41"/>
        <v>104.64999999999999</v>
      </c>
      <c r="AT7" s="5">
        <f>(AS7*52)/12</f>
        <v>453.48333333333329</v>
      </c>
      <c r="AU7" s="6">
        <f t="shared" si="42"/>
        <v>5441.7999999999993</v>
      </c>
      <c r="AV7" s="14">
        <f t="shared" si="43"/>
        <v>100.1</v>
      </c>
      <c r="AW7" s="5">
        <f>(AV7*52)/12</f>
        <v>433.76666666666665</v>
      </c>
      <c r="AX7" s="6">
        <f t="shared" si="44"/>
        <v>5205.2</v>
      </c>
      <c r="AY7" s="14">
        <f t="shared" si="45"/>
        <v>95.55</v>
      </c>
      <c r="AZ7" s="5">
        <f>(AY7*52)/12</f>
        <v>414.04999999999995</v>
      </c>
      <c r="BA7" s="6">
        <f t="shared" si="46"/>
        <v>4968.5999999999995</v>
      </c>
      <c r="BB7" s="14">
        <f t="shared" si="47"/>
        <v>91</v>
      </c>
      <c r="BC7" s="5">
        <f>(BB7*52)/12</f>
        <v>394.33333333333331</v>
      </c>
      <c r="BD7" s="6">
        <f t="shared" si="48"/>
        <v>4732</v>
      </c>
    </row>
    <row r="8" spans="1:56" s="7" customFormat="1" ht="28.5" customHeight="1" x14ac:dyDescent="0.2">
      <c r="A8" s="23" t="s">
        <v>11</v>
      </c>
      <c r="B8" s="20">
        <v>4.1500000000000004</v>
      </c>
      <c r="C8" s="15">
        <f t="shared" si="15"/>
        <v>155.625</v>
      </c>
      <c r="D8" s="1">
        <f t="shared" si="16"/>
        <v>674.375</v>
      </c>
      <c r="E8" s="2">
        <f t="shared" si="17"/>
        <v>8092.5</v>
      </c>
      <c r="F8" s="15">
        <f t="shared" si="18"/>
        <v>149.4</v>
      </c>
      <c r="G8" s="1">
        <f t="shared" si="19"/>
        <v>647.4</v>
      </c>
      <c r="H8" s="2">
        <f t="shared" si="20"/>
        <v>7768.8</v>
      </c>
      <c r="I8" s="15">
        <f>$B$7*35</f>
        <v>159.25</v>
      </c>
      <c r="J8" s="1">
        <f t="shared" si="21"/>
        <v>690.08333333333337</v>
      </c>
      <c r="K8" s="2">
        <f t="shared" si="22"/>
        <v>8281</v>
      </c>
      <c r="L8" s="15">
        <f>$B$7*34</f>
        <v>154.69999999999999</v>
      </c>
      <c r="M8" s="1">
        <f>(L8*52)/12</f>
        <v>670.36666666666667</v>
      </c>
      <c r="N8" s="2">
        <f t="shared" si="23"/>
        <v>8044.4</v>
      </c>
      <c r="O8" s="15">
        <f>$B$7*33</f>
        <v>150.15</v>
      </c>
      <c r="P8" s="1">
        <f>(O8*52)/12</f>
        <v>650.65</v>
      </c>
      <c r="Q8" s="2">
        <f t="shared" si="24"/>
        <v>7807.8</v>
      </c>
      <c r="R8" s="15">
        <f>$B$7*32</f>
        <v>145.6</v>
      </c>
      <c r="S8" s="1">
        <f>(R8*52)/12</f>
        <v>630.93333333333328</v>
      </c>
      <c r="T8" s="2">
        <f t="shared" si="25"/>
        <v>7571.2</v>
      </c>
      <c r="U8" s="15">
        <f>$B$7*31</f>
        <v>141.04999999999998</v>
      </c>
      <c r="V8" s="1">
        <f>(U8*52)/12</f>
        <v>611.21666666666658</v>
      </c>
      <c r="W8" s="2">
        <f t="shared" si="26"/>
        <v>7334.5999999999995</v>
      </c>
      <c r="X8" s="15">
        <f t="shared" si="27"/>
        <v>124.50000000000001</v>
      </c>
      <c r="Y8" s="1">
        <f>(X8*52)/12</f>
        <v>539.50000000000011</v>
      </c>
      <c r="Z8" s="2">
        <f t="shared" si="28"/>
        <v>6474.0000000000009</v>
      </c>
      <c r="AA8" s="15">
        <f t="shared" si="29"/>
        <v>120.35000000000001</v>
      </c>
      <c r="AB8" s="1">
        <f>(AA8*52)/12</f>
        <v>521.51666666666677</v>
      </c>
      <c r="AC8" s="2">
        <f t="shared" si="30"/>
        <v>6258.2000000000007</v>
      </c>
      <c r="AD8" s="15">
        <f t="shared" si="31"/>
        <v>116.20000000000002</v>
      </c>
      <c r="AE8" s="1">
        <f>(AD8*52)/12</f>
        <v>503.53333333333336</v>
      </c>
      <c r="AF8" s="2">
        <f t="shared" si="32"/>
        <v>6042.4000000000005</v>
      </c>
      <c r="AG8" s="15">
        <f t="shared" si="33"/>
        <v>112.05000000000001</v>
      </c>
      <c r="AH8" s="1">
        <f>(AG8*52)/12</f>
        <v>485.55</v>
      </c>
      <c r="AI8" s="2">
        <f t="shared" si="34"/>
        <v>5826.6</v>
      </c>
      <c r="AJ8" s="15">
        <f t="shared" si="35"/>
        <v>107.9</v>
      </c>
      <c r="AK8" s="1">
        <f>(AJ8*52)/12</f>
        <v>467.56666666666666</v>
      </c>
      <c r="AL8" s="2">
        <f t="shared" si="36"/>
        <v>5610.8</v>
      </c>
      <c r="AM8" s="15">
        <f t="shared" si="37"/>
        <v>103.75000000000001</v>
      </c>
      <c r="AN8" s="1">
        <f>(AM8*52)/12</f>
        <v>449.58333333333343</v>
      </c>
      <c r="AO8" s="2">
        <f t="shared" si="38"/>
        <v>5395.0000000000009</v>
      </c>
      <c r="AP8" s="15">
        <f t="shared" si="39"/>
        <v>99.600000000000009</v>
      </c>
      <c r="AQ8" s="1">
        <f>(AP8*52)/12</f>
        <v>431.60000000000008</v>
      </c>
      <c r="AR8" s="2">
        <f t="shared" si="40"/>
        <v>5179.2000000000007</v>
      </c>
      <c r="AS8" s="15">
        <f t="shared" si="41"/>
        <v>95.45</v>
      </c>
      <c r="AT8" s="1">
        <f>(AS8*52)/12</f>
        <v>413.61666666666673</v>
      </c>
      <c r="AU8" s="2">
        <f t="shared" si="42"/>
        <v>4963.4000000000005</v>
      </c>
      <c r="AV8" s="15">
        <f t="shared" si="43"/>
        <v>91.300000000000011</v>
      </c>
      <c r="AW8" s="1">
        <f>(AV8*52)/12</f>
        <v>395.63333333333338</v>
      </c>
      <c r="AX8" s="2">
        <f t="shared" si="44"/>
        <v>4747.6000000000004</v>
      </c>
      <c r="AY8" s="15">
        <f t="shared" si="45"/>
        <v>87.15</v>
      </c>
      <c r="AZ8" s="1">
        <f>(AY8*52)/12</f>
        <v>377.65000000000003</v>
      </c>
      <c r="BA8" s="2">
        <f t="shared" si="46"/>
        <v>4531.8</v>
      </c>
      <c r="BB8" s="15">
        <f t="shared" si="47"/>
        <v>83</v>
      </c>
      <c r="BC8" s="1">
        <f>(BB8*52)/12</f>
        <v>359.66666666666669</v>
      </c>
      <c r="BD8" s="2">
        <f t="shared" si="48"/>
        <v>4316</v>
      </c>
    </row>
    <row r="10" spans="1:56" s="24" customFormat="1" ht="28.5" customHeight="1" x14ac:dyDescent="0.2">
      <c r="A10" s="83" t="s">
        <v>19</v>
      </c>
      <c r="B10" s="25"/>
    </row>
    <row r="12" spans="1:56" ht="28.5" customHeight="1" x14ac:dyDescent="0.2">
      <c r="C12" s="21"/>
    </row>
    <row r="13" spans="1:56" ht="28.5" customHeight="1" x14ac:dyDescent="0.2">
      <c r="C13" s="21"/>
    </row>
    <row r="14" spans="1:56" ht="28.5" customHeight="1" x14ac:dyDescent="0.2">
      <c r="C14" s="21"/>
    </row>
    <row r="15" spans="1:56" ht="28.5" customHeight="1" x14ac:dyDescent="0.3">
      <c r="H15" s="22"/>
    </row>
  </sheetData>
  <mergeCells count="20">
    <mergeCell ref="A1:BD1"/>
    <mergeCell ref="A2:B2"/>
    <mergeCell ref="C2:E2"/>
    <mergeCell ref="F2:H2"/>
    <mergeCell ref="I2:K2"/>
    <mergeCell ref="L2:N2"/>
    <mergeCell ref="O2:Q2"/>
    <mergeCell ref="R2:T2"/>
    <mergeCell ref="U2:W2"/>
    <mergeCell ref="X2:Z2"/>
    <mergeCell ref="AS2:AU2"/>
    <mergeCell ref="AV2:AX2"/>
    <mergeCell ref="AY2:BA2"/>
    <mergeCell ref="BB2:BD2"/>
    <mergeCell ref="AA2:AC2"/>
    <mergeCell ref="AD2:AF2"/>
    <mergeCell ref="AG2:AI2"/>
    <mergeCell ref="AJ2:AL2"/>
    <mergeCell ref="AM2:AO2"/>
    <mergeCell ref="AP2:AR2"/>
  </mergeCells>
  <pageMargins left="0.25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15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sqref="A1:BD1"/>
    </sheetView>
  </sheetViews>
  <sheetFormatPr defaultColWidth="72.7109375" defaultRowHeight="28.5" customHeight="1" x14ac:dyDescent="0.2"/>
  <cols>
    <col min="1" max="1" width="11.85546875" style="27" customWidth="1"/>
    <col min="2" max="2" width="11.85546875" style="47" customWidth="1"/>
    <col min="3" max="56" width="9.42578125" style="27" customWidth="1"/>
    <col min="57" max="16384" width="72.7109375" style="27"/>
  </cols>
  <sheetData>
    <row r="1" spans="1:56" ht="28.5" customHeight="1" x14ac:dyDescent="0.2">
      <c r="A1" s="58" t="s">
        <v>12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  <c r="AC1" s="58"/>
      <c r="AD1" s="58"/>
      <c r="AE1" s="58"/>
      <c r="AF1" s="58"/>
      <c r="AG1" s="58"/>
      <c r="AH1" s="58"/>
      <c r="AI1" s="58"/>
      <c r="AJ1" s="58"/>
      <c r="AK1" s="58"/>
      <c r="AL1" s="58"/>
      <c r="AM1" s="58"/>
      <c r="AN1" s="58"/>
      <c r="AO1" s="58"/>
      <c r="AP1" s="58"/>
      <c r="AQ1" s="58"/>
      <c r="AR1" s="58"/>
      <c r="AS1" s="58"/>
      <c r="AT1" s="58"/>
      <c r="AU1" s="58"/>
      <c r="AV1" s="58"/>
      <c r="AW1" s="58"/>
      <c r="AX1" s="58"/>
      <c r="AY1" s="58"/>
      <c r="AZ1" s="58"/>
      <c r="BA1" s="58"/>
      <c r="BB1" s="58"/>
      <c r="BC1" s="58"/>
      <c r="BD1" s="58"/>
    </row>
    <row r="2" spans="1:56" s="28" customFormat="1" ht="28.5" customHeight="1" x14ac:dyDescent="0.2">
      <c r="A2" s="59" t="s">
        <v>1</v>
      </c>
      <c r="B2" s="60"/>
      <c r="C2" s="61">
        <v>37.5</v>
      </c>
      <c r="D2" s="62"/>
      <c r="E2" s="63"/>
      <c r="F2" s="64">
        <v>36</v>
      </c>
      <c r="G2" s="64"/>
      <c r="H2" s="64"/>
      <c r="I2" s="64">
        <f>F2-1</f>
        <v>35</v>
      </c>
      <c r="J2" s="64"/>
      <c r="K2" s="64"/>
      <c r="L2" s="61">
        <f t="shared" ref="L2" si="0">I2-1</f>
        <v>34</v>
      </c>
      <c r="M2" s="62"/>
      <c r="N2" s="63"/>
      <c r="O2" s="61">
        <f t="shared" ref="O2" si="1">L2-1</f>
        <v>33</v>
      </c>
      <c r="P2" s="62"/>
      <c r="Q2" s="63"/>
      <c r="R2" s="61">
        <f t="shared" ref="R2" si="2">O2-1</f>
        <v>32</v>
      </c>
      <c r="S2" s="62"/>
      <c r="T2" s="63"/>
      <c r="U2" s="61">
        <f t="shared" ref="U2" si="3">R2-1</f>
        <v>31</v>
      </c>
      <c r="V2" s="62"/>
      <c r="W2" s="63"/>
      <c r="X2" s="61">
        <f t="shared" ref="X2" si="4">U2-1</f>
        <v>30</v>
      </c>
      <c r="Y2" s="62"/>
      <c r="Z2" s="63"/>
      <c r="AA2" s="61">
        <f t="shared" ref="AA2" si="5">X2-1</f>
        <v>29</v>
      </c>
      <c r="AB2" s="62"/>
      <c r="AC2" s="63"/>
      <c r="AD2" s="61">
        <f t="shared" ref="AD2" si="6">AA2-1</f>
        <v>28</v>
      </c>
      <c r="AE2" s="62"/>
      <c r="AF2" s="63"/>
      <c r="AG2" s="61">
        <f t="shared" ref="AG2" si="7">AD2-1</f>
        <v>27</v>
      </c>
      <c r="AH2" s="62"/>
      <c r="AI2" s="63"/>
      <c r="AJ2" s="61">
        <f t="shared" ref="AJ2" si="8">AG2-1</f>
        <v>26</v>
      </c>
      <c r="AK2" s="62"/>
      <c r="AL2" s="63"/>
      <c r="AM2" s="61">
        <f t="shared" ref="AM2" si="9">AJ2-1</f>
        <v>25</v>
      </c>
      <c r="AN2" s="62"/>
      <c r="AO2" s="63"/>
      <c r="AP2" s="61">
        <f t="shared" ref="AP2" si="10">AM2-1</f>
        <v>24</v>
      </c>
      <c r="AQ2" s="62"/>
      <c r="AR2" s="63"/>
      <c r="AS2" s="61">
        <f t="shared" ref="AS2" si="11">AP2-1</f>
        <v>23</v>
      </c>
      <c r="AT2" s="62"/>
      <c r="AU2" s="63"/>
      <c r="AV2" s="61">
        <f t="shared" ref="AV2" si="12">AS2-1</f>
        <v>22</v>
      </c>
      <c r="AW2" s="62"/>
      <c r="AX2" s="63"/>
      <c r="AY2" s="61">
        <f t="shared" ref="AY2" si="13">AV2-1</f>
        <v>21</v>
      </c>
      <c r="AZ2" s="62"/>
      <c r="BA2" s="63"/>
      <c r="BB2" s="61">
        <f t="shared" ref="BB2" si="14">AY2-1</f>
        <v>20</v>
      </c>
      <c r="BC2" s="62"/>
      <c r="BD2" s="63"/>
    </row>
    <row r="3" spans="1:56" s="34" customFormat="1" ht="40.5" customHeight="1" x14ac:dyDescent="0.25">
      <c r="A3" s="29" t="s">
        <v>13</v>
      </c>
      <c r="B3" s="30" t="s">
        <v>14</v>
      </c>
      <c r="C3" s="31" t="s">
        <v>4</v>
      </c>
      <c r="D3" s="32" t="s">
        <v>5</v>
      </c>
      <c r="E3" s="33" t="s">
        <v>6</v>
      </c>
      <c r="F3" s="31" t="s">
        <v>4</v>
      </c>
      <c r="G3" s="32" t="s">
        <v>5</v>
      </c>
      <c r="H3" s="33" t="s">
        <v>6</v>
      </c>
      <c r="I3" s="31" t="s">
        <v>4</v>
      </c>
      <c r="J3" s="32" t="s">
        <v>5</v>
      </c>
      <c r="K3" s="33" t="s">
        <v>6</v>
      </c>
      <c r="L3" s="31" t="s">
        <v>4</v>
      </c>
      <c r="M3" s="32" t="s">
        <v>5</v>
      </c>
      <c r="N3" s="33" t="s">
        <v>6</v>
      </c>
      <c r="O3" s="31" t="s">
        <v>4</v>
      </c>
      <c r="P3" s="32" t="s">
        <v>5</v>
      </c>
      <c r="Q3" s="33" t="s">
        <v>6</v>
      </c>
      <c r="R3" s="31" t="s">
        <v>4</v>
      </c>
      <c r="S3" s="32" t="s">
        <v>5</v>
      </c>
      <c r="T3" s="33" t="s">
        <v>6</v>
      </c>
      <c r="U3" s="31" t="s">
        <v>4</v>
      </c>
      <c r="V3" s="32" t="s">
        <v>5</v>
      </c>
      <c r="W3" s="33" t="s">
        <v>6</v>
      </c>
      <c r="X3" s="31" t="s">
        <v>4</v>
      </c>
      <c r="Y3" s="32" t="s">
        <v>5</v>
      </c>
      <c r="Z3" s="33" t="s">
        <v>6</v>
      </c>
      <c r="AA3" s="31" t="s">
        <v>4</v>
      </c>
      <c r="AB3" s="32" t="s">
        <v>5</v>
      </c>
      <c r="AC3" s="33" t="s">
        <v>6</v>
      </c>
      <c r="AD3" s="31" t="s">
        <v>4</v>
      </c>
      <c r="AE3" s="32" t="s">
        <v>5</v>
      </c>
      <c r="AF3" s="33" t="s">
        <v>6</v>
      </c>
      <c r="AG3" s="31" t="s">
        <v>4</v>
      </c>
      <c r="AH3" s="32" t="s">
        <v>5</v>
      </c>
      <c r="AI3" s="33" t="s">
        <v>6</v>
      </c>
      <c r="AJ3" s="31" t="s">
        <v>4</v>
      </c>
      <c r="AK3" s="32" t="s">
        <v>5</v>
      </c>
      <c r="AL3" s="33" t="s">
        <v>6</v>
      </c>
      <c r="AM3" s="31" t="s">
        <v>4</v>
      </c>
      <c r="AN3" s="32" t="s">
        <v>5</v>
      </c>
      <c r="AO3" s="33" t="s">
        <v>6</v>
      </c>
      <c r="AP3" s="31" t="s">
        <v>4</v>
      </c>
      <c r="AQ3" s="32" t="s">
        <v>5</v>
      </c>
      <c r="AR3" s="33" t="s">
        <v>6</v>
      </c>
      <c r="AS3" s="31" t="s">
        <v>4</v>
      </c>
      <c r="AT3" s="32" t="s">
        <v>5</v>
      </c>
      <c r="AU3" s="33" t="s">
        <v>6</v>
      </c>
      <c r="AV3" s="31" t="s">
        <v>4</v>
      </c>
      <c r="AW3" s="32" t="s">
        <v>5</v>
      </c>
      <c r="AX3" s="33" t="s">
        <v>6</v>
      </c>
      <c r="AY3" s="31" t="s">
        <v>4</v>
      </c>
      <c r="AZ3" s="32" t="s">
        <v>5</v>
      </c>
      <c r="BA3" s="33" t="s">
        <v>6</v>
      </c>
      <c r="BB3" s="31" t="s">
        <v>4</v>
      </c>
      <c r="BC3" s="32" t="s">
        <v>5</v>
      </c>
      <c r="BD3" s="33" t="s">
        <v>6</v>
      </c>
    </row>
    <row r="4" spans="1:56" s="40" customFormat="1" ht="28.5" customHeight="1" x14ac:dyDescent="0.2">
      <c r="A4" s="35" t="s">
        <v>7</v>
      </c>
      <c r="B4" s="36">
        <v>8.2100000000000009</v>
      </c>
      <c r="C4" s="37">
        <f>B4*37.5</f>
        <v>307.87500000000006</v>
      </c>
      <c r="D4" s="38">
        <f>(C4*52)/12</f>
        <v>1334.1250000000002</v>
      </c>
      <c r="E4" s="39">
        <f>C4*52</f>
        <v>16009.500000000004</v>
      </c>
      <c r="F4" s="37">
        <f>B4*36</f>
        <v>295.56000000000006</v>
      </c>
      <c r="G4" s="38">
        <f>(F4*52)/12</f>
        <v>1280.7600000000002</v>
      </c>
      <c r="H4" s="39">
        <f>F4*52</f>
        <v>15369.120000000003</v>
      </c>
      <c r="I4" s="37">
        <f>$B$4*35</f>
        <v>287.35000000000002</v>
      </c>
      <c r="J4" s="38">
        <f>(I4*52)/12</f>
        <v>1245.1833333333334</v>
      </c>
      <c r="K4" s="39">
        <f>I4*52</f>
        <v>14942.2</v>
      </c>
      <c r="L4" s="37">
        <f>$B$4*34</f>
        <v>279.14000000000004</v>
      </c>
      <c r="M4" s="38">
        <f>(L4*52)/12</f>
        <v>1209.6066666666668</v>
      </c>
      <c r="N4" s="39">
        <f>L4*52</f>
        <v>14515.280000000002</v>
      </c>
      <c r="O4" s="37">
        <f>$B$4*33</f>
        <v>270.93</v>
      </c>
      <c r="P4" s="38">
        <f>(O4*52)/12</f>
        <v>1174.03</v>
      </c>
      <c r="Q4" s="39">
        <f>O4*52</f>
        <v>14088.36</v>
      </c>
      <c r="R4" s="37">
        <f>$B$4*32</f>
        <v>262.72000000000003</v>
      </c>
      <c r="S4" s="38">
        <f>(R4*52)/12</f>
        <v>1138.4533333333336</v>
      </c>
      <c r="T4" s="39">
        <f>R4*52</f>
        <v>13661.440000000002</v>
      </c>
      <c r="U4" s="37">
        <f>$B$4*31</f>
        <v>254.51000000000002</v>
      </c>
      <c r="V4" s="38">
        <f>(U4*52)/12</f>
        <v>1102.8766666666668</v>
      </c>
      <c r="W4" s="39">
        <f>U4*52</f>
        <v>13234.52</v>
      </c>
      <c r="X4" s="37">
        <f>B4*30</f>
        <v>246.3</v>
      </c>
      <c r="Y4" s="38">
        <f>(X4*52)/12</f>
        <v>1067.3</v>
      </c>
      <c r="Z4" s="39">
        <f>X4*52</f>
        <v>12807.6</v>
      </c>
      <c r="AA4" s="37">
        <f>B4*29</f>
        <v>238.09000000000003</v>
      </c>
      <c r="AB4" s="38">
        <f>(AA4*52)/12</f>
        <v>1031.7233333333336</v>
      </c>
      <c r="AC4" s="39">
        <f>AA4*52</f>
        <v>12380.680000000002</v>
      </c>
      <c r="AD4" s="37">
        <f>B4*28</f>
        <v>229.88000000000002</v>
      </c>
      <c r="AE4" s="38">
        <f>(AD4*52)/12</f>
        <v>996.14666666666687</v>
      </c>
      <c r="AF4" s="39">
        <f>AD4*52</f>
        <v>11953.760000000002</v>
      </c>
      <c r="AG4" s="37">
        <f>B4*27</f>
        <v>221.67000000000002</v>
      </c>
      <c r="AH4" s="38">
        <f>(AG4*52)/12</f>
        <v>960.57</v>
      </c>
      <c r="AI4" s="39">
        <f>AG4*52</f>
        <v>11526.84</v>
      </c>
      <c r="AJ4" s="37">
        <f>B4*26</f>
        <v>213.46000000000004</v>
      </c>
      <c r="AK4" s="38">
        <f>(AJ4*52)/12</f>
        <v>924.99333333333345</v>
      </c>
      <c r="AL4" s="39">
        <f>AJ4*52</f>
        <v>11099.920000000002</v>
      </c>
      <c r="AM4" s="37">
        <f>B4*25</f>
        <v>205.25000000000003</v>
      </c>
      <c r="AN4" s="38">
        <f>(AM4*52)/12</f>
        <v>889.41666666666686</v>
      </c>
      <c r="AO4" s="39">
        <f>AM4*52</f>
        <v>10673.000000000002</v>
      </c>
      <c r="AP4" s="37">
        <f>B4*24</f>
        <v>197.04000000000002</v>
      </c>
      <c r="AQ4" s="38">
        <f>(AP4*52)/12</f>
        <v>853.84000000000015</v>
      </c>
      <c r="AR4" s="39">
        <f>AP4*52</f>
        <v>10246.080000000002</v>
      </c>
      <c r="AS4" s="37">
        <f>B4*23</f>
        <v>188.83</v>
      </c>
      <c r="AT4" s="38">
        <f>(AS4*52)/12</f>
        <v>818.26333333333332</v>
      </c>
      <c r="AU4" s="39">
        <f>AS4*52</f>
        <v>9819.16</v>
      </c>
      <c r="AV4" s="37">
        <f>B4*22</f>
        <v>180.62</v>
      </c>
      <c r="AW4" s="38">
        <f>(AV4*52)/12</f>
        <v>782.68666666666661</v>
      </c>
      <c r="AX4" s="39">
        <f>AV4*52</f>
        <v>9392.24</v>
      </c>
      <c r="AY4" s="37">
        <f>B4*21</f>
        <v>172.41000000000003</v>
      </c>
      <c r="AZ4" s="38">
        <f>(AY4*52)/12</f>
        <v>747.11000000000013</v>
      </c>
      <c r="BA4" s="39">
        <f>AY4*52</f>
        <v>8965.3200000000015</v>
      </c>
      <c r="BB4" s="37">
        <f>B4*20</f>
        <v>164.20000000000002</v>
      </c>
      <c r="BC4" s="38">
        <f>(BB4*52)/12</f>
        <v>711.53333333333342</v>
      </c>
      <c r="BD4" s="39">
        <f>BB4*52</f>
        <v>8538.4000000000015</v>
      </c>
    </row>
    <row r="5" spans="1:56" s="40" customFormat="1" ht="28.5" customHeight="1" x14ac:dyDescent="0.2">
      <c r="A5" s="35" t="s">
        <v>8</v>
      </c>
      <c r="B5" s="36">
        <v>7.7</v>
      </c>
      <c r="C5" s="37">
        <f t="shared" ref="C5:C8" si="15">B5*37.5</f>
        <v>288.75</v>
      </c>
      <c r="D5" s="38">
        <f t="shared" ref="D5:D8" si="16">(C5*52)/12</f>
        <v>1251.25</v>
      </c>
      <c r="E5" s="39">
        <f t="shared" ref="E5:E8" si="17">C5*52</f>
        <v>15015</v>
      </c>
      <c r="F5" s="37">
        <f t="shared" ref="F5:F8" si="18">B5*36</f>
        <v>277.2</v>
      </c>
      <c r="G5" s="38">
        <f t="shared" ref="G5:G8" si="19">(F5*52)/12</f>
        <v>1201.2</v>
      </c>
      <c r="H5" s="39">
        <f t="shared" ref="H5:H8" si="20">F5*52</f>
        <v>14414.4</v>
      </c>
      <c r="I5" s="37">
        <f>$B$5*35</f>
        <v>269.5</v>
      </c>
      <c r="J5" s="38">
        <f t="shared" ref="J5:J8" si="21">(I5*52)/12</f>
        <v>1167.8333333333333</v>
      </c>
      <c r="K5" s="39">
        <f t="shared" ref="K5:K8" si="22">I5*52</f>
        <v>14014</v>
      </c>
      <c r="L5" s="37">
        <f>$B$5*34</f>
        <v>261.8</v>
      </c>
      <c r="M5" s="38">
        <f>(L5*52)/12</f>
        <v>1134.4666666666667</v>
      </c>
      <c r="N5" s="39">
        <f t="shared" ref="N5:N8" si="23">L5*52</f>
        <v>13613.6</v>
      </c>
      <c r="O5" s="37">
        <f>$B$5*33</f>
        <v>254.1</v>
      </c>
      <c r="P5" s="38">
        <f>(O5*52)/12</f>
        <v>1101.0999999999999</v>
      </c>
      <c r="Q5" s="39">
        <f t="shared" ref="Q5:Q8" si="24">O5*52</f>
        <v>13213.199999999999</v>
      </c>
      <c r="R5" s="37">
        <f>$B$5*32</f>
        <v>246.4</v>
      </c>
      <c r="S5" s="38">
        <f>(R5*52)/12</f>
        <v>1067.7333333333333</v>
      </c>
      <c r="T5" s="39">
        <f t="shared" ref="T5:T8" si="25">R5*52</f>
        <v>12812.800000000001</v>
      </c>
      <c r="U5" s="37">
        <f>$B$5*31</f>
        <v>238.70000000000002</v>
      </c>
      <c r="V5" s="38">
        <f>(U5*52)/12</f>
        <v>1034.3666666666668</v>
      </c>
      <c r="W5" s="39">
        <f t="shared" ref="W5:W8" si="26">U5*52</f>
        <v>12412.400000000001</v>
      </c>
      <c r="X5" s="37">
        <f t="shared" ref="X5:X8" si="27">B5*30</f>
        <v>231</v>
      </c>
      <c r="Y5" s="38">
        <f>(X5*52)/12</f>
        <v>1001</v>
      </c>
      <c r="Z5" s="39">
        <f t="shared" ref="Z5:Z8" si="28">X5*52</f>
        <v>12012</v>
      </c>
      <c r="AA5" s="37">
        <f t="shared" ref="AA5:AA8" si="29">B5*29</f>
        <v>223.3</v>
      </c>
      <c r="AB5" s="38">
        <f>(AA5*52)/12</f>
        <v>967.63333333333333</v>
      </c>
      <c r="AC5" s="39">
        <f t="shared" ref="AC5:AC8" si="30">AA5*52</f>
        <v>11611.6</v>
      </c>
      <c r="AD5" s="37">
        <f t="shared" ref="AD5:AD8" si="31">B5*28</f>
        <v>215.6</v>
      </c>
      <c r="AE5" s="38">
        <f>(AD5*52)/12</f>
        <v>934.26666666666654</v>
      </c>
      <c r="AF5" s="39">
        <f t="shared" ref="AF5:AF8" si="32">AD5*52</f>
        <v>11211.199999999999</v>
      </c>
      <c r="AG5" s="37">
        <f t="shared" ref="AG5:AG8" si="33">B5*27</f>
        <v>207.9</v>
      </c>
      <c r="AH5" s="38">
        <f>(AG5*52)/12</f>
        <v>900.90000000000009</v>
      </c>
      <c r="AI5" s="39">
        <f t="shared" ref="AI5:AI8" si="34">AG5*52</f>
        <v>10810.800000000001</v>
      </c>
      <c r="AJ5" s="37">
        <f t="shared" ref="AJ5:AJ8" si="35">B5*26</f>
        <v>200.20000000000002</v>
      </c>
      <c r="AK5" s="38">
        <f>(AJ5*52)/12</f>
        <v>867.53333333333342</v>
      </c>
      <c r="AL5" s="39">
        <f t="shared" ref="AL5:AL8" si="36">AJ5*52</f>
        <v>10410.400000000001</v>
      </c>
      <c r="AM5" s="37">
        <f t="shared" ref="AM5:AM8" si="37">B5*25</f>
        <v>192.5</v>
      </c>
      <c r="AN5" s="38">
        <f>(AM5*52)/12</f>
        <v>834.16666666666663</v>
      </c>
      <c r="AO5" s="39">
        <f t="shared" ref="AO5:AO8" si="38">AM5*52</f>
        <v>10010</v>
      </c>
      <c r="AP5" s="37">
        <f t="shared" ref="AP5:AP8" si="39">B5*24</f>
        <v>184.8</v>
      </c>
      <c r="AQ5" s="38">
        <f>(AP5*52)/12</f>
        <v>800.80000000000007</v>
      </c>
      <c r="AR5" s="39">
        <f t="shared" ref="AR5:AR8" si="40">AP5*52</f>
        <v>9609.6</v>
      </c>
      <c r="AS5" s="37">
        <f t="shared" ref="AS5:AS8" si="41">B5*23</f>
        <v>177.1</v>
      </c>
      <c r="AT5" s="38">
        <f>(AS5*52)/12</f>
        <v>767.43333333333328</v>
      </c>
      <c r="AU5" s="39">
        <f t="shared" ref="AU5:AU8" si="42">AS5*52</f>
        <v>9209.1999999999989</v>
      </c>
      <c r="AV5" s="37">
        <f t="shared" ref="AV5:AV8" si="43">B5*22</f>
        <v>169.4</v>
      </c>
      <c r="AW5" s="38">
        <f>(AV5*52)/12</f>
        <v>734.06666666666672</v>
      </c>
      <c r="AX5" s="39">
        <f t="shared" ref="AX5:AX8" si="44">AV5*52</f>
        <v>8808.8000000000011</v>
      </c>
      <c r="AY5" s="37">
        <f t="shared" ref="AY5:AY8" si="45">B5*21</f>
        <v>161.70000000000002</v>
      </c>
      <c r="AZ5" s="38">
        <f>(AY5*52)/12</f>
        <v>700.70000000000016</v>
      </c>
      <c r="BA5" s="39">
        <f t="shared" ref="BA5:BA8" si="46">AY5*52</f>
        <v>8408.4000000000015</v>
      </c>
      <c r="BB5" s="37">
        <f t="shared" ref="BB5:BB8" si="47">B5*20</f>
        <v>154</v>
      </c>
      <c r="BC5" s="38">
        <f>(BB5*52)/12</f>
        <v>667.33333333333337</v>
      </c>
      <c r="BD5" s="39">
        <f t="shared" ref="BD5:BD8" si="48">BB5*52</f>
        <v>8008</v>
      </c>
    </row>
    <row r="6" spans="1:56" s="40" customFormat="1" ht="28.5" customHeight="1" x14ac:dyDescent="0.2">
      <c r="A6" s="35" t="s">
        <v>9</v>
      </c>
      <c r="B6" s="36">
        <v>6.15</v>
      </c>
      <c r="C6" s="37">
        <f t="shared" si="15"/>
        <v>230.625</v>
      </c>
      <c r="D6" s="38">
        <f t="shared" si="16"/>
        <v>999.375</v>
      </c>
      <c r="E6" s="39">
        <f t="shared" si="17"/>
        <v>11992.5</v>
      </c>
      <c r="F6" s="37">
        <f t="shared" si="18"/>
        <v>221.4</v>
      </c>
      <c r="G6" s="38">
        <f t="shared" si="19"/>
        <v>959.40000000000009</v>
      </c>
      <c r="H6" s="39">
        <f t="shared" si="20"/>
        <v>11512.800000000001</v>
      </c>
      <c r="I6" s="37">
        <f>$B$6*35</f>
        <v>215.25</v>
      </c>
      <c r="J6" s="38">
        <f t="shared" si="21"/>
        <v>932.75</v>
      </c>
      <c r="K6" s="39">
        <f t="shared" si="22"/>
        <v>11193</v>
      </c>
      <c r="L6" s="37">
        <f>$B$6*34</f>
        <v>209.10000000000002</v>
      </c>
      <c r="M6" s="38">
        <f>(L6*52)/12</f>
        <v>906.1</v>
      </c>
      <c r="N6" s="39">
        <f t="shared" si="23"/>
        <v>10873.2</v>
      </c>
      <c r="O6" s="37">
        <f>$B$6*33</f>
        <v>202.95000000000002</v>
      </c>
      <c r="P6" s="38">
        <f>(O6*52)/12</f>
        <v>879.45000000000016</v>
      </c>
      <c r="Q6" s="39">
        <f t="shared" si="24"/>
        <v>10553.400000000001</v>
      </c>
      <c r="R6" s="37">
        <f>$B$6*32</f>
        <v>196.8</v>
      </c>
      <c r="S6" s="38">
        <f>(R6*52)/12</f>
        <v>852.80000000000007</v>
      </c>
      <c r="T6" s="39">
        <f t="shared" si="25"/>
        <v>10233.6</v>
      </c>
      <c r="U6" s="37">
        <f>$B$6*31</f>
        <v>190.65</v>
      </c>
      <c r="V6" s="38">
        <f>(U6*52)/12</f>
        <v>826.15000000000009</v>
      </c>
      <c r="W6" s="39">
        <f t="shared" si="26"/>
        <v>9913.8000000000011</v>
      </c>
      <c r="X6" s="37">
        <f t="shared" si="27"/>
        <v>184.5</v>
      </c>
      <c r="Y6" s="38">
        <f>(X6*52)/12</f>
        <v>799.5</v>
      </c>
      <c r="Z6" s="39">
        <f t="shared" si="28"/>
        <v>9594</v>
      </c>
      <c r="AA6" s="37">
        <f t="shared" si="29"/>
        <v>178.35000000000002</v>
      </c>
      <c r="AB6" s="38">
        <f>(AA6*52)/12</f>
        <v>772.85</v>
      </c>
      <c r="AC6" s="39">
        <f t="shared" si="30"/>
        <v>9274.2000000000007</v>
      </c>
      <c r="AD6" s="37">
        <f t="shared" si="31"/>
        <v>172.20000000000002</v>
      </c>
      <c r="AE6" s="38">
        <f>(AD6*52)/12</f>
        <v>746.20000000000016</v>
      </c>
      <c r="AF6" s="39">
        <f t="shared" si="32"/>
        <v>8954.4000000000015</v>
      </c>
      <c r="AG6" s="37">
        <f t="shared" si="33"/>
        <v>166.05</v>
      </c>
      <c r="AH6" s="38">
        <f>(AG6*52)/12</f>
        <v>719.55000000000007</v>
      </c>
      <c r="AI6" s="39">
        <f t="shared" si="34"/>
        <v>8634.6</v>
      </c>
      <c r="AJ6" s="37">
        <f t="shared" si="35"/>
        <v>159.9</v>
      </c>
      <c r="AK6" s="38">
        <f>(AJ6*52)/12</f>
        <v>692.90000000000009</v>
      </c>
      <c r="AL6" s="39">
        <f t="shared" si="36"/>
        <v>8314.8000000000011</v>
      </c>
      <c r="AM6" s="37">
        <f t="shared" si="37"/>
        <v>153.75</v>
      </c>
      <c r="AN6" s="38">
        <f>(AM6*52)/12</f>
        <v>666.25</v>
      </c>
      <c r="AO6" s="39">
        <f t="shared" si="38"/>
        <v>7995</v>
      </c>
      <c r="AP6" s="37">
        <f t="shared" si="39"/>
        <v>147.60000000000002</v>
      </c>
      <c r="AQ6" s="38">
        <f>(AP6*52)/12</f>
        <v>639.6</v>
      </c>
      <c r="AR6" s="39">
        <f t="shared" si="40"/>
        <v>7675.2000000000007</v>
      </c>
      <c r="AS6" s="37">
        <f t="shared" si="41"/>
        <v>141.45000000000002</v>
      </c>
      <c r="AT6" s="38">
        <f>(AS6*52)/12</f>
        <v>612.95000000000005</v>
      </c>
      <c r="AU6" s="39">
        <f t="shared" si="42"/>
        <v>7355.4000000000005</v>
      </c>
      <c r="AV6" s="37">
        <f t="shared" si="43"/>
        <v>135.30000000000001</v>
      </c>
      <c r="AW6" s="38">
        <f>(AV6*52)/12</f>
        <v>586.30000000000007</v>
      </c>
      <c r="AX6" s="39">
        <f t="shared" si="44"/>
        <v>7035.6</v>
      </c>
      <c r="AY6" s="37">
        <f t="shared" si="45"/>
        <v>129.15</v>
      </c>
      <c r="AZ6" s="38">
        <f>(AY6*52)/12</f>
        <v>559.65</v>
      </c>
      <c r="BA6" s="39">
        <f t="shared" si="46"/>
        <v>6715.8</v>
      </c>
      <c r="BB6" s="37">
        <f t="shared" si="47"/>
        <v>123</v>
      </c>
      <c r="BC6" s="38">
        <f>(BB6*52)/12</f>
        <v>533</v>
      </c>
      <c r="BD6" s="39">
        <f t="shared" si="48"/>
        <v>6396</v>
      </c>
    </row>
    <row r="7" spans="1:56" s="40" customFormat="1" ht="28.5" customHeight="1" x14ac:dyDescent="0.2">
      <c r="A7" s="35" t="s">
        <v>10</v>
      </c>
      <c r="B7" s="36">
        <v>4.3499999999999996</v>
      </c>
      <c r="C7" s="37">
        <f t="shared" si="15"/>
        <v>163.125</v>
      </c>
      <c r="D7" s="38">
        <f t="shared" si="16"/>
        <v>706.875</v>
      </c>
      <c r="E7" s="39">
        <f t="shared" si="17"/>
        <v>8482.5</v>
      </c>
      <c r="F7" s="37">
        <f t="shared" si="18"/>
        <v>156.6</v>
      </c>
      <c r="G7" s="38">
        <f t="shared" si="19"/>
        <v>678.6</v>
      </c>
      <c r="H7" s="39">
        <f t="shared" si="20"/>
        <v>8143.2</v>
      </c>
      <c r="I7" s="37">
        <f>$B$7*35</f>
        <v>152.25</v>
      </c>
      <c r="J7" s="38">
        <f t="shared" si="21"/>
        <v>659.75</v>
      </c>
      <c r="K7" s="39">
        <f t="shared" si="22"/>
        <v>7917</v>
      </c>
      <c r="L7" s="37">
        <f>$B$7*34</f>
        <v>147.89999999999998</v>
      </c>
      <c r="M7" s="38">
        <f>(L7*52)/12</f>
        <v>640.9</v>
      </c>
      <c r="N7" s="39">
        <f t="shared" si="23"/>
        <v>7690.7999999999993</v>
      </c>
      <c r="O7" s="37">
        <f>$B$7*33</f>
        <v>143.54999999999998</v>
      </c>
      <c r="P7" s="38">
        <f>(O7*52)/12</f>
        <v>622.04999999999995</v>
      </c>
      <c r="Q7" s="39">
        <f t="shared" si="24"/>
        <v>7464.5999999999995</v>
      </c>
      <c r="R7" s="37">
        <f>$B$7*32</f>
        <v>139.19999999999999</v>
      </c>
      <c r="S7" s="38">
        <f>(R7*52)/12</f>
        <v>603.19999999999993</v>
      </c>
      <c r="T7" s="39">
        <f t="shared" si="25"/>
        <v>7238.4</v>
      </c>
      <c r="U7" s="37">
        <f>$B$7*31</f>
        <v>134.85</v>
      </c>
      <c r="V7" s="38">
        <f>(U7*52)/12</f>
        <v>584.35</v>
      </c>
      <c r="W7" s="39">
        <f t="shared" si="26"/>
        <v>7012.2</v>
      </c>
      <c r="X7" s="37">
        <f t="shared" si="27"/>
        <v>130.5</v>
      </c>
      <c r="Y7" s="38">
        <f>(X7*52)/12</f>
        <v>565.5</v>
      </c>
      <c r="Z7" s="39">
        <f t="shared" si="28"/>
        <v>6786</v>
      </c>
      <c r="AA7" s="37">
        <f t="shared" si="29"/>
        <v>126.14999999999999</v>
      </c>
      <c r="AB7" s="38">
        <f>(AA7*52)/12</f>
        <v>546.65</v>
      </c>
      <c r="AC7" s="39">
        <f t="shared" si="30"/>
        <v>6559.7999999999993</v>
      </c>
      <c r="AD7" s="37">
        <f t="shared" si="31"/>
        <v>121.79999999999998</v>
      </c>
      <c r="AE7" s="38">
        <f>(AD7*52)/12</f>
        <v>527.79999999999995</v>
      </c>
      <c r="AF7" s="39">
        <f t="shared" si="32"/>
        <v>6333.5999999999995</v>
      </c>
      <c r="AG7" s="37">
        <f t="shared" si="33"/>
        <v>117.44999999999999</v>
      </c>
      <c r="AH7" s="38">
        <f>(AG7*52)/12</f>
        <v>508.95</v>
      </c>
      <c r="AI7" s="39">
        <f t="shared" si="34"/>
        <v>6107.4</v>
      </c>
      <c r="AJ7" s="37">
        <f t="shared" si="35"/>
        <v>113.1</v>
      </c>
      <c r="AK7" s="38">
        <f>(AJ7*52)/12</f>
        <v>490.09999999999997</v>
      </c>
      <c r="AL7" s="39">
        <f t="shared" si="36"/>
        <v>5881.2</v>
      </c>
      <c r="AM7" s="37">
        <f t="shared" si="37"/>
        <v>108.74999999999999</v>
      </c>
      <c r="AN7" s="38">
        <f>(AM7*52)/12</f>
        <v>471.24999999999994</v>
      </c>
      <c r="AO7" s="39">
        <f t="shared" si="38"/>
        <v>5654.9999999999991</v>
      </c>
      <c r="AP7" s="37">
        <f t="shared" si="39"/>
        <v>104.39999999999999</v>
      </c>
      <c r="AQ7" s="38">
        <f>(AP7*52)/12</f>
        <v>452.39999999999992</v>
      </c>
      <c r="AR7" s="39">
        <f t="shared" si="40"/>
        <v>5428.7999999999993</v>
      </c>
      <c r="AS7" s="37">
        <f t="shared" si="41"/>
        <v>100.05</v>
      </c>
      <c r="AT7" s="38">
        <f>(AS7*52)/12</f>
        <v>433.54999999999995</v>
      </c>
      <c r="AU7" s="39">
        <f t="shared" si="42"/>
        <v>5202.5999999999995</v>
      </c>
      <c r="AV7" s="37">
        <f t="shared" si="43"/>
        <v>95.699999999999989</v>
      </c>
      <c r="AW7" s="38">
        <f>(AV7*52)/12</f>
        <v>414.7</v>
      </c>
      <c r="AX7" s="39">
        <f t="shared" si="44"/>
        <v>4976.3999999999996</v>
      </c>
      <c r="AY7" s="37">
        <f t="shared" si="45"/>
        <v>91.35</v>
      </c>
      <c r="AZ7" s="38">
        <f>(AY7*52)/12</f>
        <v>395.84999999999997</v>
      </c>
      <c r="BA7" s="39">
        <f t="shared" si="46"/>
        <v>4750.2</v>
      </c>
      <c r="BB7" s="37">
        <f t="shared" si="47"/>
        <v>87</v>
      </c>
      <c r="BC7" s="38">
        <f>(BB7*52)/12</f>
        <v>377</v>
      </c>
      <c r="BD7" s="39">
        <f t="shared" si="48"/>
        <v>4524</v>
      </c>
    </row>
    <row r="8" spans="1:56" s="46" customFormat="1" ht="28.5" customHeight="1" x14ac:dyDescent="0.2">
      <c r="A8" s="41" t="s">
        <v>11</v>
      </c>
      <c r="B8" s="42">
        <v>3.9</v>
      </c>
      <c r="C8" s="43">
        <f t="shared" si="15"/>
        <v>146.25</v>
      </c>
      <c r="D8" s="44">
        <f t="shared" si="16"/>
        <v>633.75</v>
      </c>
      <c r="E8" s="45">
        <f t="shared" si="17"/>
        <v>7605</v>
      </c>
      <c r="F8" s="43">
        <f t="shared" si="18"/>
        <v>140.4</v>
      </c>
      <c r="G8" s="44">
        <f t="shared" si="19"/>
        <v>608.4</v>
      </c>
      <c r="H8" s="45">
        <f t="shared" si="20"/>
        <v>7300.8</v>
      </c>
      <c r="I8" s="43">
        <f>$B$7*35</f>
        <v>152.25</v>
      </c>
      <c r="J8" s="44">
        <f t="shared" si="21"/>
        <v>659.75</v>
      </c>
      <c r="K8" s="45">
        <f t="shared" si="22"/>
        <v>7917</v>
      </c>
      <c r="L8" s="43">
        <f>$B$7*34</f>
        <v>147.89999999999998</v>
      </c>
      <c r="M8" s="44">
        <f>(L8*52)/12</f>
        <v>640.9</v>
      </c>
      <c r="N8" s="45">
        <f t="shared" si="23"/>
        <v>7690.7999999999993</v>
      </c>
      <c r="O8" s="43">
        <f>$B$7*33</f>
        <v>143.54999999999998</v>
      </c>
      <c r="P8" s="44">
        <f>(O8*52)/12</f>
        <v>622.04999999999995</v>
      </c>
      <c r="Q8" s="45">
        <f t="shared" si="24"/>
        <v>7464.5999999999995</v>
      </c>
      <c r="R8" s="43">
        <f>$B$7*32</f>
        <v>139.19999999999999</v>
      </c>
      <c r="S8" s="44">
        <f>(R8*52)/12</f>
        <v>603.19999999999993</v>
      </c>
      <c r="T8" s="45">
        <f t="shared" si="25"/>
        <v>7238.4</v>
      </c>
      <c r="U8" s="43">
        <f>$B$7*31</f>
        <v>134.85</v>
      </c>
      <c r="V8" s="44">
        <f>(U8*52)/12</f>
        <v>584.35</v>
      </c>
      <c r="W8" s="45">
        <f t="shared" si="26"/>
        <v>7012.2</v>
      </c>
      <c r="X8" s="43">
        <f t="shared" si="27"/>
        <v>117</v>
      </c>
      <c r="Y8" s="44">
        <f>(X8*52)/12</f>
        <v>507</v>
      </c>
      <c r="Z8" s="45">
        <f t="shared" si="28"/>
        <v>6084</v>
      </c>
      <c r="AA8" s="43">
        <f t="shared" si="29"/>
        <v>113.1</v>
      </c>
      <c r="AB8" s="44">
        <f>(AA8*52)/12</f>
        <v>490.09999999999997</v>
      </c>
      <c r="AC8" s="45">
        <f t="shared" si="30"/>
        <v>5881.2</v>
      </c>
      <c r="AD8" s="43">
        <f t="shared" si="31"/>
        <v>109.2</v>
      </c>
      <c r="AE8" s="44">
        <f>(AD8*52)/12</f>
        <v>473.20000000000005</v>
      </c>
      <c r="AF8" s="45">
        <f t="shared" si="32"/>
        <v>5678.4000000000005</v>
      </c>
      <c r="AG8" s="43">
        <f t="shared" si="33"/>
        <v>105.3</v>
      </c>
      <c r="AH8" s="44">
        <f>(AG8*52)/12</f>
        <v>456.29999999999995</v>
      </c>
      <c r="AI8" s="45">
        <f t="shared" si="34"/>
        <v>5475.5999999999995</v>
      </c>
      <c r="AJ8" s="43">
        <f t="shared" si="35"/>
        <v>101.39999999999999</v>
      </c>
      <c r="AK8" s="44">
        <f>(AJ8*52)/12</f>
        <v>439.39999999999992</v>
      </c>
      <c r="AL8" s="45">
        <f t="shared" si="36"/>
        <v>5272.7999999999993</v>
      </c>
      <c r="AM8" s="43">
        <f t="shared" si="37"/>
        <v>97.5</v>
      </c>
      <c r="AN8" s="44">
        <f>(AM8*52)/12</f>
        <v>422.5</v>
      </c>
      <c r="AO8" s="45">
        <f t="shared" si="38"/>
        <v>5070</v>
      </c>
      <c r="AP8" s="43">
        <f t="shared" si="39"/>
        <v>93.6</v>
      </c>
      <c r="AQ8" s="44">
        <f>(AP8*52)/12</f>
        <v>405.59999999999997</v>
      </c>
      <c r="AR8" s="45">
        <f t="shared" si="40"/>
        <v>4867.2</v>
      </c>
      <c r="AS8" s="43">
        <f t="shared" si="41"/>
        <v>89.7</v>
      </c>
      <c r="AT8" s="44">
        <f>(AS8*52)/12</f>
        <v>388.70000000000005</v>
      </c>
      <c r="AU8" s="45">
        <f t="shared" si="42"/>
        <v>4664.4000000000005</v>
      </c>
      <c r="AV8" s="43">
        <f t="shared" si="43"/>
        <v>85.8</v>
      </c>
      <c r="AW8" s="44">
        <f>(AV8*52)/12</f>
        <v>371.79999999999995</v>
      </c>
      <c r="AX8" s="45">
        <f t="shared" si="44"/>
        <v>4461.5999999999995</v>
      </c>
      <c r="AY8" s="43">
        <f t="shared" si="45"/>
        <v>81.899999999999991</v>
      </c>
      <c r="AZ8" s="44">
        <f>(AY8*52)/12</f>
        <v>354.89999999999992</v>
      </c>
      <c r="BA8" s="45">
        <f t="shared" si="46"/>
        <v>4258.7999999999993</v>
      </c>
      <c r="BB8" s="43">
        <f t="shared" si="47"/>
        <v>78</v>
      </c>
      <c r="BC8" s="44">
        <f>(BB8*52)/12</f>
        <v>338</v>
      </c>
      <c r="BD8" s="45">
        <f t="shared" si="48"/>
        <v>4056</v>
      </c>
    </row>
    <row r="10" spans="1:56" ht="28.5" customHeight="1" x14ac:dyDescent="0.2">
      <c r="A10" s="50"/>
    </row>
    <row r="12" spans="1:56" ht="28.5" customHeight="1" x14ac:dyDescent="0.2">
      <c r="C12" s="48"/>
    </row>
    <row r="13" spans="1:56" ht="28.5" customHeight="1" x14ac:dyDescent="0.2">
      <c r="C13" s="48"/>
    </row>
    <row r="14" spans="1:56" ht="28.5" customHeight="1" x14ac:dyDescent="0.2">
      <c r="C14" s="48"/>
    </row>
    <row r="15" spans="1:56" ht="28.5" customHeight="1" x14ac:dyDescent="0.3">
      <c r="H15" s="49"/>
    </row>
  </sheetData>
  <mergeCells count="20">
    <mergeCell ref="AG2:AI2"/>
    <mergeCell ref="AJ2:AL2"/>
    <mergeCell ref="AM2:AO2"/>
    <mergeCell ref="AP2:AR2"/>
    <mergeCell ref="A1:BD1"/>
    <mergeCell ref="A2:B2"/>
    <mergeCell ref="C2:E2"/>
    <mergeCell ref="F2:H2"/>
    <mergeCell ref="I2:K2"/>
    <mergeCell ref="L2:N2"/>
    <mergeCell ref="O2:Q2"/>
    <mergeCell ref="R2:T2"/>
    <mergeCell ref="U2:W2"/>
    <mergeCell ref="X2:Z2"/>
    <mergeCell ref="AS2:AU2"/>
    <mergeCell ref="AV2:AX2"/>
    <mergeCell ref="AY2:BA2"/>
    <mergeCell ref="BB2:BD2"/>
    <mergeCell ref="AA2:AC2"/>
    <mergeCell ref="AD2:AF2"/>
  </mergeCells>
  <pageMargins left="0.25" right="0.25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15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sqref="A1:BD1"/>
    </sheetView>
  </sheetViews>
  <sheetFormatPr defaultColWidth="72.7109375" defaultRowHeight="28.5" customHeight="1" x14ac:dyDescent="0.2"/>
  <cols>
    <col min="1" max="1" width="11.85546875" style="27" customWidth="1"/>
    <col min="2" max="2" width="11.85546875" style="47" customWidth="1"/>
    <col min="3" max="56" width="9.42578125" style="27" customWidth="1"/>
    <col min="57" max="16384" width="72.7109375" style="27"/>
  </cols>
  <sheetData>
    <row r="1" spans="1:56" ht="28.5" customHeight="1" x14ac:dyDescent="0.2">
      <c r="A1" s="58" t="s">
        <v>15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  <c r="AC1" s="58"/>
      <c r="AD1" s="58"/>
      <c r="AE1" s="58"/>
      <c r="AF1" s="58"/>
      <c r="AG1" s="58"/>
      <c r="AH1" s="58"/>
      <c r="AI1" s="58"/>
      <c r="AJ1" s="58"/>
      <c r="AK1" s="58"/>
      <c r="AL1" s="58"/>
      <c r="AM1" s="58"/>
      <c r="AN1" s="58"/>
      <c r="AO1" s="58"/>
      <c r="AP1" s="58"/>
      <c r="AQ1" s="58"/>
      <c r="AR1" s="58"/>
      <c r="AS1" s="58"/>
      <c r="AT1" s="58"/>
      <c r="AU1" s="58"/>
      <c r="AV1" s="58"/>
      <c r="AW1" s="58"/>
      <c r="AX1" s="58"/>
      <c r="AY1" s="58"/>
      <c r="AZ1" s="58"/>
      <c r="BA1" s="58"/>
      <c r="BB1" s="58"/>
      <c r="BC1" s="58"/>
      <c r="BD1" s="58"/>
    </row>
    <row r="2" spans="1:56" s="28" customFormat="1" ht="28.5" customHeight="1" x14ac:dyDescent="0.2">
      <c r="A2" s="59" t="s">
        <v>1</v>
      </c>
      <c r="B2" s="60"/>
      <c r="C2" s="61">
        <v>37.5</v>
      </c>
      <c r="D2" s="62"/>
      <c r="E2" s="63"/>
      <c r="F2" s="64">
        <v>36</v>
      </c>
      <c r="G2" s="64"/>
      <c r="H2" s="64"/>
      <c r="I2" s="64">
        <f>F2-1</f>
        <v>35</v>
      </c>
      <c r="J2" s="64"/>
      <c r="K2" s="64"/>
      <c r="L2" s="61">
        <f t="shared" ref="L2" si="0">I2-1</f>
        <v>34</v>
      </c>
      <c r="M2" s="62"/>
      <c r="N2" s="63"/>
      <c r="O2" s="61">
        <f t="shared" ref="O2" si="1">L2-1</f>
        <v>33</v>
      </c>
      <c r="P2" s="62"/>
      <c r="Q2" s="63"/>
      <c r="R2" s="61">
        <f t="shared" ref="R2" si="2">O2-1</f>
        <v>32</v>
      </c>
      <c r="S2" s="62"/>
      <c r="T2" s="63"/>
      <c r="U2" s="61">
        <f t="shared" ref="U2" si="3">R2-1</f>
        <v>31</v>
      </c>
      <c r="V2" s="62"/>
      <c r="W2" s="63"/>
      <c r="X2" s="61">
        <f t="shared" ref="X2" si="4">U2-1</f>
        <v>30</v>
      </c>
      <c r="Y2" s="62"/>
      <c r="Z2" s="63"/>
      <c r="AA2" s="61">
        <f t="shared" ref="AA2" si="5">X2-1</f>
        <v>29</v>
      </c>
      <c r="AB2" s="62"/>
      <c r="AC2" s="63"/>
      <c r="AD2" s="61">
        <f t="shared" ref="AD2" si="6">AA2-1</f>
        <v>28</v>
      </c>
      <c r="AE2" s="62"/>
      <c r="AF2" s="63"/>
      <c r="AG2" s="61">
        <f t="shared" ref="AG2" si="7">AD2-1</f>
        <v>27</v>
      </c>
      <c r="AH2" s="62"/>
      <c r="AI2" s="63"/>
      <c r="AJ2" s="61">
        <f t="shared" ref="AJ2" si="8">AG2-1</f>
        <v>26</v>
      </c>
      <c r="AK2" s="62"/>
      <c r="AL2" s="63"/>
      <c r="AM2" s="61">
        <f t="shared" ref="AM2" si="9">AJ2-1</f>
        <v>25</v>
      </c>
      <c r="AN2" s="62"/>
      <c r="AO2" s="63"/>
      <c r="AP2" s="61">
        <f t="shared" ref="AP2" si="10">AM2-1</f>
        <v>24</v>
      </c>
      <c r="AQ2" s="62"/>
      <c r="AR2" s="63"/>
      <c r="AS2" s="61">
        <f t="shared" ref="AS2" si="11">AP2-1</f>
        <v>23</v>
      </c>
      <c r="AT2" s="62"/>
      <c r="AU2" s="63"/>
      <c r="AV2" s="61">
        <f t="shared" ref="AV2" si="12">AS2-1</f>
        <v>22</v>
      </c>
      <c r="AW2" s="62"/>
      <c r="AX2" s="63"/>
      <c r="AY2" s="61">
        <f t="shared" ref="AY2" si="13">AV2-1</f>
        <v>21</v>
      </c>
      <c r="AZ2" s="62"/>
      <c r="BA2" s="63"/>
      <c r="BB2" s="61">
        <f t="shared" ref="BB2" si="14">AY2-1</f>
        <v>20</v>
      </c>
      <c r="BC2" s="62"/>
      <c r="BD2" s="63"/>
    </row>
    <row r="3" spans="1:56" s="34" customFormat="1" ht="40.5" customHeight="1" x14ac:dyDescent="0.25">
      <c r="A3" s="29" t="s">
        <v>13</v>
      </c>
      <c r="B3" s="30" t="s">
        <v>14</v>
      </c>
      <c r="C3" s="31" t="s">
        <v>4</v>
      </c>
      <c r="D3" s="32" t="s">
        <v>5</v>
      </c>
      <c r="E3" s="33" t="s">
        <v>6</v>
      </c>
      <c r="F3" s="31" t="s">
        <v>4</v>
      </c>
      <c r="G3" s="32" t="s">
        <v>5</v>
      </c>
      <c r="H3" s="33" t="s">
        <v>6</v>
      </c>
      <c r="I3" s="31" t="s">
        <v>4</v>
      </c>
      <c r="J3" s="32" t="s">
        <v>5</v>
      </c>
      <c r="K3" s="33" t="s">
        <v>6</v>
      </c>
      <c r="L3" s="31" t="s">
        <v>4</v>
      </c>
      <c r="M3" s="32" t="s">
        <v>5</v>
      </c>
      <c r="N3" s="33" t="s">
        <v>6</v>
      </c>
      <c r="O3" s="31" t="s">
        <v>4</v>
      </c>
      <c r="P3" s="32" t="s">
        <v>5</v>
      </c>
      <c r="Q3" s="33" t="s">
        <v>6</v>
      </c>
      <c r="R3" s="31" t="s">
        <v>4</v>
      </c>
      <c r="S3" s="32" t="s">
        <v>5</v>
      </c>
      <c r="T3" s="33" t="s">
        <v>6</v>
      </c>
      <c r="U3" s="31" t="s">
        <v>4</v>
      </c>
      <c r="V3" s="32" t="s">
        <v>5</v>
      </c>
      <c r="W3" s="33" t="s">
        <v>6</v>
      </c>
      <c r="X3" s="31" t="s">
        <v>4</v>
      </c>
      <c r="Y3" s="32" t="s">
        <v>5</v>
      </c>
      <c r="Z3" s="33" t="s">
        <v>6</v>
      </c>
      <c r="AA3" s="31" t="s">
        <v>4</v>
      </c>
      <c r="AB3" s="32" t="s">
        <v>5</v>
      </c>
      <c r="AC3" s="33" t="s">
        <v>6</v>
      </c>
      <c r="AD3" s="31" t="s">
        <v>4</v>
      </c>
      <c r="AE3" s="32" t="s">
        <v>5</v>
      </c>
      <c r="AF3" s="33" t="s">
        <v>6</v>
      </c>
      <c r="AG3" s="31" t="s">
        <v>4</v>
      </c>
      <c r="AH3" s="32" t="s">
        <v>5</v>
      </c>
      <c r="AI3" s="33" t="s">
        <v>6</v>
      </c>
      <c r="AJ3" s="31" t="s">
        <v>4</v>
      </c>
      <c r="AK3" s="32" t="s">
        <v>5</v>
      </c>
      <c r="AL3" s="33" t="s">
        <v>6</v>
      </c>
      <c r="AM3" s="31" t="s">
        <v>4</v>
      </c>
      <c r="AN3" s="32" t="s">
        <v>5</v>
      </c>
      <c r="AO3" s="33" t="s">
        <v>6</v>
      </c>
      <c r="AP3" s="31" t="s">
        <v>4</v>
      </c>
      <c r="AQ3" s="32" t="s">
        <v>5</v>
      </c>
      <c r="AR3" s="33" t="s">
        <v>6</v>
      </c>
      <c r="AS3" s="31" t="s">
        <v>4</v>
      </c>
      <c r="AT3" s="32" t="s">
        <v>5</v>
      </c>
      <c r="AU3" s="33" t="s">
        <v>6</v>
      </c>
      <c r="AV3" s="31" t="s">
        <v>4</v>
      </c>
      <c r="AW3" s="32" t="s">
        <v>5</v>
      </c>
      <c r="AX3" s="33" t="s">
        <v>6</v>
      </c>
      <c r="AY3" s="31" t="s">
        <v>4</v>
      </c>
      <c r="AZ3" s="32" t="s">
        <v>5</v>
      </c>
      <c r="BA3" s="33" t="s">
        <v>6</v>
      </c>
      <c r="BB3" s="31" t="s">
        <v>4</v>
      </c>
      <c r="BC3" s="32" t="s">
        <v>5</v>
      </c>
      <c r="BD3" s="33" t="s">
        <v>6</v>
      </c>
    </row>
    <row r="4" spans="1:56" s="40" customFormat="1" ht="28.5" customHeight="1" x14ac:dyDescent="0.2">
      <c r="A4" s="35" t="s">
        <v>7</v>
      </c>
      <c r="B4" s="36">
        <v>7.83</v>
      </c>
      <c r="C4" s="37">
        <f>B4*37.5</f>
        <v>293.625</v>
      </c>
      <c r="D4" s="38">
        <f>(C4*52)/12</f>
        <v>1272.375</v>
      </c>
      <c r="E4" s="39">
        <f>C4*52</f>
        <v>15268.5</v>
      </c>
      <c r="F4" s="37">
        <f>B4*36</f>
        <v>281.88</v>
      </c>
      <c r="G4" s="38">
        <f>(F4*52)/12</f>
        <v>1221.48</v>
      </c>
      <c r="H4" s="39">
        <f>F4*52</f>
        <v>14657.76</v>
      </c>
      <c r="I4" s="37">
        <f>$B$4*35</f>
        <v>274.05</v>
      </c>
      <c r="J4" s="38">
        <f>(I4*52)/12</f>
        <v>1187.55</v>
      </c>
      <c r="K4" s="39">
        <f>I4*52</f>
        <v>14250.6</v>
      </c>
      <c r="L4" s="37">
        <f>$B$4*34</f>
        <v>266.22000000000003</v>
      </c>
      <c r="M4" s="38">
        <f>(L4*52)/12</f>
        <v>1153.6200000000001</v>
      </c>
      <c r="N4" s="39">
        <f>L4*52</f>
        <v>13843.440000000002</v>
      </c>
      <c r="O4" s="37">
        <f>$B$4*33</f>
        <v>258.39</v>
      </c>
      <c r="P4" s="38">
        <f>(O4*52)/12</f>
        <v>1119.6899999999998</v>
      </c>
      <c r="Q4" s="39">
        <f>O4*52</f>
        <v>13436.279999999999</v>
      </c>
      <c r="R4" s="37">
        <f>$B$4*32</f>
        <v>250.56</v>
      </c>
      <c r="S4" s="38">
        <f>(R4*52)/12</f>
        <v>1085.76</v>
      </c>
      <c r="T4" s="39">
        <f>R4*52</f>
        <v>13029.12</v>
      </c>
      <c r="U4" s="37">
        <f>$B$4*31</f>
        <v>242.73</v>
      </c>
      <c r="V4" s="38">
        <f>(U4*52)/12</f>
        <v>1051.83</v>
      </c>
      <c r="W4" s="39">
        <f>U4*52</f>
        <v>12621.96</v>
      </c>
      <c r="X4" s="37">
        <f>B4*30</f>
        <v>234.9</v>
      </c>
      <c r="Y4" s="38">
        <f>(X4*52)/12</f>
        <v>1017.9000000000001</v>
      </c>
      <c r="Z4" s="39">
        <f>X4*52</f>
        <v>12214.800000000001</v>
      </c>
      <c r="AA4" s="37">
        <f>B4*29</f>
        <v>227.07</v>
      </c>
      <c r="AB4" s="38">
        <f>(AA4*52)/12</f>
        <v>983.96999999999991</v>
      </c>
      <c r="AC4" s="39">
        <f>AA4*52</f>
        <v>11807.64</v>
      </c>
      <c r="AD4" s="37">
        <f>B4*28</f>
        <v>219.24</v>
      </c>
      <c r="AE4" s="38">
        <f>(AD4*52)/12</f>
        <v>950.04</v>
      </c>
      <c r="AF4" s="39">
        <f>AD4*52</f>
        <v>11400.48</v>
      </c>
      <c r="AG4" s="37">
        <f>B4*27</f>
        <v>211.41</v>
      </c>
      <c r="AH4" s="38">
        <f>(AG4*52)/12</f>
        <v>916.11</v>
      </c>
      <c r="AI4" s="39">
        <f>AG4*52</f>
        <v>10993.32</v>
      </c>
      <c r="AJ4" s="37">
        <f>B4*26</f>
        <v>203.58</v>
      </c>
      <c r="AK4" s="38">
        <f>(AJ4*52)/12</f>
        <v>882.18</v>
      </c>
      <c r="AL4" s="39">
        <f>AJ4*52</f>
        <v>10586.16</v>
      </c>
      <c r="AM4" s="37">
        <f>B4*25</f>
        <v>195.75</v>
      </c>
      <c r="AN4" s="38">
        <f>(AM4*52)/12</f>
        <v>848.25</v>
      </c>
      <c r="AO4" s="39">
        <f>AM4*52</f>
        <v>10179</v>
      </c>
      <c r="AP4" s="37">
        <f>B4*24</f>
        <v>187.92000000000002</v>
      </c>
      <c r="AQ4" s="38">
        <f>(AP4*52)/12</f>
        <v>814.32</v>
      </c>
      <c r="AR4" s="39">
        <f>AP4*52</f>
        <v>9771.84</v>
      </c>
      <c r="AS4" s="37">
        <f>B4*23</f>
        <v>180.09</v>
      </c>
      <c r="AT4" s="38">
        <f>(AS4*52)/12</f>
        <v>780.39</v>
      </c>
      <c r="AU4" s="39">
        <f>AS4*52</f>
        <v>9364.68</v>
      </c>
      <c r="AV4" s="37">
        <f>B4*22</f>
        <v>172.26</v>
      </c>
      <c r="AW4" s="38">
        <f>(AV4*52)/12</f>
        <v>746.46</v>
      </c>
      <c r="AX4" s="39">
        <f>AV4*52</f>
        <v>8957.52</v>
      </c>
      <c r="AY4" s="37">
        <f>B4*21</f>
        <v>164.43</v>
      </c>
      <c r="AZ4" s="38">
        <f>(AY4*52)/12</f>
        <v>712.53000000000009</v>
      </c>
      <c r="BA4" s="39">
        <f>AY4*52</f>
        <v>8550.36</v>
      </c>
      <c r="BB4" s="37">
        <f>B4*20</f>
        <v>156.6</v>
      </c>
      <c r="BC4" s="38">
        <f>(BB4*52)/12</f>
        <v>678.6</v>
      </c>
      <c r="BD4" s="39">
        <f>BB4*52</f>
        <v>8143.2</v>
      </c>
    </row>
    <row r="5" spans="1:56" s="40" customFormat="1" ht="28.5" customHeight="1" x14ac:dyDescent="0.2">
      <c r="A5" s="35" t="s">
        <v>8</v>
      </c>
      <c r="B5" s="36">
        <v>7.38</v>
      </c>
      <c r="C5" s="37">
        <f t="shared" ref="C5:C8" si="15">B5*37.5</f>
        <v>276.75</v>
      </c>
      <c r="D5" s="38">
        <f t="shared" ref="D5:D8" si="16">(C5*52)/12</f>
        <v>1199.25</v>
      </c>
      <c r="E5" s="39">
        <f t="shared" ref="E5:E8" si="17">C5*52</f>
        <v>14391</v>
      </c>
      <c r="F5" s="37">
        <f t="shared" ref="F5:F8" si="18">B5*36</f>
        <v>265.68</v>
      </c>
      <c r="G5" s="38">
        <f t="shared" ref="G5:G8" si="19">(F5*52)/12</f>
        <v>1151.28</v>
      </c>
      <c r="H5" s="39">
        <f t="shared" ref="H5:H8" si="20">F5*52</f>
        <v>13815.36</v>
      </c>
      <c r="I5" s="37">
        <f>$B$5*35</f>
        <v>258.3</v>
      </c>
      <c r="J5" s="38">
        <f t="shared" ref="J5:J7" si="21">(I5*52)/12</f>
        <v>1119.3</v>
      </c>
      <c r="K5" s="39">
        <f t="shared" ref="K5:K7" si="22">I5*52</f>
        <v>13431.6</v>
      </c>
      <c r="L5" s="37">
        <f>$B$5*34</f>
        <v>250.92</v>
      </c>
      <c r="M5" s="38">
        <f>(L5*52)/12</f>
        <v>1087.32</v>
      </c>
      <c r="N5" s="39">
        <f t="shared" ref="N5:N7" si="23">L5*52</f>
        <v>13047.84</v>
      </c>
      <c r="O5" s="37">
        <f>$B$5*33</f>
        <v>243.54</v>
      </c>
      <c r="P5" s="38">
        <f>(O5*52)/12</f>
        <v>1055.3399999999999</v>
      </c>
      <c r="Q5" s="39">
        <f t="shared" ref="Q5:Q7" si="24">O5*52</f>
        <v>12664.08</v>
      </c>
      <c r="R5" s="37">
        <f>$B$5*32</f>
        <v>236.16</v>
      </c>
      <c r="S5" s="38">
        <f>(R5*52)/12</f>
        <v>1023.36</v>
      </c>
      <c r="T5" s="39">
        <f t="shared" ref="T5:T7" si="25">R5*52</f>
        <v>12280.32</v>
      </c>
      <c r="U5" s="37">
        <f>$B$5*31</f>
        <v>228.78</v>
      </c>
      <c r="V5" s="38">
        <f>(U5*52)/12</f>
        <v>991.38</v>
      </c>
      <c r="W5" s="39">
        <f t="shared" ref="W5:W7" si="26">U5*52</f>
        <v>11896.56</v>
      </c>
      <c r="X5" s="37">
        <f t="shared" ref="X5:X7" si="27">B5*30</f>
        <v>221.4</v>
      </c>
      <c r="Y5" s="38">
        <f>(X5*52)/12</f>
        <v>959.40000000000009</v>
      </c>
      <c r="Z5" s="39">
        <f t="shared" ref="Z5:Z7" si="28">X5*52</f>
        <v>11512.800000000001</v>
      </c>
      <c r="AA5" s="37">
        <f t="shared" ref="AA5:AA7" si="29">B5*29</f>
        <v>214.02</v>
      </c>
      <c r="AB5" s="38">
        <f>(AA5*52)/12</f>
        <v>927.42000000000007</v>
      </c>
      <c r="AC5" s="39">
        <f t="shared" ref="AC5:AC7" si="30">AA5*52</f>
        <v>11129.04</v>
      </c>
      <c r="AD5" s="37">
        <f t="shared" ref="AD5:AD7" si="31">B5*28</f>
        <v>206.64</v>
      </c>
      <c r="AE5" s="38">
        <f>(AD5*52)/12</f>
        <v>895.43999999999994</v>
      </c>
      <c r="AF5" s="39">
        <f t="shared" ref="AF5:AF7" si="32">AD5*52</f>
        <v>10745.279999999999</v>
      </c>
      <c r="AG5" s="37">
        <f t="shared" ref="AG5:AG7" si="33">B5*27</f>
        <v>199.26</v>
      </c>
      <c r="AH5" s="38">
        <f>(AG5*52)/12</f>
        <v>863.46</v>
      </c>
      <c r="AI5" s="39">
        <f t="shared" ref="AI5:AI7" si="34">AG5*52</f>
        <v>10361.52</v>
      </c>
      <c r="AJ5" s="37">
        <f t="shared" ref="AJ5:AJ7" si="35">B5*26</f>
        <v>191.88</v>
      </c>
      <c r="AK5" s="38">
        <f>(AJ5*52)/12</f>
        <v>831.48</v>
      </c>
      <c r="AL5" s="39">
        <f t="shared" ref="AL5:AL7" si="36">AJ5*52</f>
        <v>9977.76</v>
      </c>
      <c r="AM5" s="37">
        <f t="shared" ref="AM5:AM7" si="37">B5*25</f>
        <v>184.5</v>
      </c>
      <c r="AN5" s="38">
        <f>(AM5*52)/12</f>
        <v>799.5</v>
      </c>
      <c r="AO5" s="39">
        <f t="shared" ref="AO5:AO7" si="38">AM5*52</f>
        <v>9594</v>
      </c>
      <c r="AP5" s="37">
        <f t="shared" ref="AP5:AP7" si="39">B5*24</f>
        <v>177.12</v>
      </c>
      <c r="AQ5" s="38">
        <f>(AP5*52)/12</f>
        <v>767.52</v>
      </c>
      <c r="AR5" s="39">
        <f t="shared" ref="AR5:AR7" si="40">AP5*52</f>
        <v>9210.24</v>
      </c>
      <c r="AS5" s="37">
        <f t="shared" ref="AS5:AS7" si="41">B5*23</f>
        <v>169.74</v>
      </c>
      <c r="AT5" s="38">
        <f>(AS5*52)/12</f>
        <v>735.54</v>
      </c>
      <c r="AU5" s="39">
        <f t="shared" ref="AU5:AU7" si="42">AS5*52</f>
        <v>8826.48</v>
      </c>
      <c r="AV5" s="37">
        <f t="shared" ref="AV5:AV7" si="43">B5*22</f>
        <v>162.35999999999999</v>
      </c>
      <c r="AW5" s="38">
        <f>(AV5*52)/12</f>
        <v>703.56</v>
      </c>
      <c r="AX5" s="39">
        <f t="shared" ref="AX5:AX7" si="44">AV5*52</f>
        <v>8442.7199999999993</v>
      </c>
      <c r="AY5" s="37">
        <f t="shared" ref="AY5:AY7" si="45">B5*21</f>
        <v>154.97999999999999</v>
      </c>
      <c r="AZ5" s="38">
        <f>(AY5*52)/12</f>
        <v>671.57999999999993</v>
      </c>
      <c r="BA5" s="39">
        <f t="shared" ref="BA5:BA7" si="46">AY5*52</f>
        <v>8058.9599999999991</v>
      </c>
      <c r="BB5" s="37">
        <f t="shared" ref="BB5:BB7" si="47">B5*20</f>
        <v>147.6</v>
      </c>
      <c r="BC5" s="38">
        <f>(BB5*52)/12</f>
        <v>639.6</v>
      </c>
      <c r="BD5" s="39">
        <f t="shared" ref="BD5:BD7" si="48">BB5*52</f>
        <v>7675.2</v>
      </c>
    </row>
    <row r="6" spans="1:56" s="40" customFormat="1" ht="28.5" customHeight="1" x14ac:dyDescent="0.2">
      <c r="A6" s="35" t="s">
        <v>9</v>
      </c>
      <c r="B6" s="36">
        <v>5.9</v>
      </c>
      <c r="C6" s="37">
        <f t="shared" si="15"/>
        <v>221.25</v>
      </c>
      <c r="D6" s="38">
        <f t="shared" si="16"/>
        <v>958.75</v>
      </c>
      <c r="E6" s="39">
        <f t="shared" si="17"/>
        <v>11505</v>
      </c>
      <c r="F6" s="37">
        <f t="shared" si="18"/>
        <v>212.4</v>
      </c>
      <c r="G6" s="38">
        <f t="shared" si="19"/>
        <v>920.40000000000009</v>
      </c>
      <c r="H6" s="39">
        <f t="shared" si="20"/>
        <v>11044.800000000001</v>
      </c>
      <c r="I6" s="37">
        <f>$B$6*35</f>
        <v>206.5</v>
      </c>
      <c r="J6" s="38">
        <f t="shared" si="21"/>
        <v>894.83333333333337</v>
      </c>
      <c r="K6" s="39">
        <f t="shared" si="22"/>
        <v>10738</v>
      </c>
      <c r="L6" s="37">
        <f>$B$6*34</f>
        <v>200.60000000000002</v>
      </c>
      <c r="M6" s="38">
        <f>(L6*52)/12</f>
        <v>869.26666666666677</v>
      </c>
      <c r="N6" s="39">
        <f t="shared" si="23"/>
        <v>10431.200000000001</v>
      </c>
      <c r="O6" s="37">
        <f>$B$6*33</f>
        <v>194.70000000000002</v>
      </c>
      <c r="P6" s="38">
        <f>(O6*52)/12</f>
        <v>843.70000000000016</v>
      </c>
      <c r="Q6" s="39">
        <f t="shared" si="24"/>
        <v>10124.400000000001</v>
      </c>
      <c r="R6" s="37">
        <f>$B$6*32</f>
        <v>188.8</v>
      </c>
      <c r="S6" s="38">
        <f>(R6*52)/12</f>
        <v>818.13333333333333</v>
      </c>
      <c r="T6" s="39">
        <f t="shared" si="25"/>
        <v>9817.6</v>
      </c>
      <c r="U6" s="37">
        <f>$B$6*31</f>
        <v>182.9</v>
      </c>
      <c r="V6" s="38">
        <f>(U6*52)/12</f>
        <v>792.56666666666672</v>
      </c>
      <c r="W6" s="39">
        <f t="shared" si="26"/>
        <v>9510.8000000000011</v>
      </c>
      <c r="X6" s="37">
        <f t="shared" si="27"/>
        <v>177</v>
      </c>
      <c r="Y6" s="38">
        <f>(X6*52)/12</f>
        <v>767</v>
      </c>
      <c r="Z6" s="39">
        <f t="shared" si="28"/>
        <v>9204</v>
      </c>
      <c r="AA6" s="37">
        <f t="shared" si="29"/>
        <v>171.10000000000002</v>
      </c>
      <c r="AB6" s="38">
        <f>(AA6*52)/12</f>
        <v>741.43333333333339</v>
      </c>
      <c r="AC6" s="39">
        <f t="shared" si="30"/>
        <v>8897.2000000000007</v>
      </c>
      <c r="AD6" s="37">
        <f t="shared" si="31"/>
        <v>165.20000000000002</v>
      </c>
      <c r="AE6" s="38">
        <f>(AD6*52)/12</f>
        <v>715.86666666666679</v>
      </c>
      <c r="AF6" s="39">
        <f t="shared" si="32"/>
        <v>8590.4000000000015</v>
      </c>
      <c r="AG6" s="37">
        <f t="shared" si="33"/>
        <v>159.30000000000001</v>
      </c>
      <c r="AH6" s="38">
        <f>(AG6*52)/12</f>
        <v>690.30000000000007</v>
      </c>
      <c r="AI6" s="39">
        <f t="shared" si="34"/>
        <v>8283.6</v>
      </c>
      <c r="AJ6" s="37">
        <f t="shared" si="35"/>
        <v>153.4</v>
      </c>
      <c r="AK6" s="38">
        <f>(AJ6*52)/12</f>
        <v>664.73333333333335</v>
      </c>
      <c r="AL6" s="39">
        <f t="shared" si="36"/>
        <v>7976.8</v>
      </c>
      <c r="AM6" s="37">
        <f t="shared" si="37"/>
        <v>147.5</v>
      </c>
      <c r="AN6" s="38">
        <f>(AM6*52)/12</f>
        <v>639.16666666666663</v>
      </c>
      <c r="AO6" s="39">
        <f t="shared" si="38"/>
        <v>7670</v>
      </c>
      <c r="AP6" s="37">
        <f t="shared" si="39"/>
        <v>141.60000000000002</v>
      </c>
      <c r="AQ6" s="38">
        <f>(AP6*52)/12</f>
        <v>613.6</v>
      </c>
      <c r="AR6" s="39">
        <f t="shared" si="40"/>
        <v>7363.2000000000007</v>
      </c>
      <c r="AS6" s="37">
        <f t="shared" si="41"/>
        <v>135.70000000000002</v>
      </c>
      <c r="AT6" s="38">
        <f>(AS6*52)/12</f>
        <v>588.03333333333342</v>
      </c>
      <c r="AU6" s="39">
        <f t="shared" si="42"/>
        <v>7056.4000000000005</v>
      </c>
      <c r="AV6" s="37">
        <f t="shared" si="43"/>
        <v>129.80000000000001</v>
      </c>
      <c r="AW6" s="38">
        <f>(AV6*52)/12</f>
        <v>562.4666666666667</v>
      </c>
      <c r="AX6" s="39">
        <f t="shared" si="44"/>
        <v>6749.6</v>
      </c>
      <c r="AY6" s="37">
        <f t="shared" si="45"/>
        <v>123.9</v>
      </c>
      <c r="AZ6" s="38">
        <f>(AY6*52)/12</f>
        <v>536.9</v>
      </c>
      <c r="BA6" s="39">
        <f t="shared" si="46"/>
        <v>6442.8</v>
      </c>
      <c r="BB6" s="37">
        <f t="shared" si="47"/>
        <v>118</v>
      </c>
      <c r="BC6" s="38">
        <f>(BB6*52)/12</f>
        <v>511.33333333333331</v>
      </c>
      <c r="BD6" s="39">
        <f t="shared" si="48"/>
        <v>6136</v>
      </c>
    </row>
    <row r="7" spans="1:56" s="40" customFormat="1" ht="28.5" customHeight="1" x14ac:dyDescent="0.2">
      <c r="A7" s="35" t="s">
        <v>10</v>
      </c>
      <c r="B7" s="36">
        <v>4.2</v>
      </c>
      <c r="C7" s="37">
        <f t="shared" si="15"/>
        <v>157.5</v>
      </c>
      <c r="D7" s="38">
        <f t="shared" si="16"/>
        <v>682.5</v>
      </c>
      <c r="E7" s="39">
        <f t="shared" si="17"/>
        <v>8190</v>
      </c>
      <c r="F7" s="37">
        <f t="shared" si="18"/>
        <v>151.20000000000002</v>
      </c>
      <c r="G7" s="38">
        <f t="shared" si="19"/>
        <v>655.20000000000005</v>
      </c>
      <c r="H7" s="39">
        <f t="shared" si="20"/>
        <v>7862.4000000000005</v>
      </c>
      <c r="I7" s="37">
        <f>$B$7*35</f>
        <v>147</v>
      </c>
      <c r="J7" s="38">
        <f t="shared" si="21"/>
        <v>637</v>
      </c>
      <c r="K7" s="39">
        <f t="shared" si="22"/>
        <v>7644</v>
      </c>
      <c r="L7" s="37">
        <f>$B$7*34</f>
        <v>142.80000000000001</v>
      </c>
      <c r="M7" s="38">
        <f>(L7*52)/12</f>
        <v>618.80000000000007</v>
      </c>
      <c r="N7" s="39">
        <f t="shared" si="23"/>
        <v>7425.6</v>
      </c>
      <c r="O7" s="37">
        <f>$B$7*33</f>
        <v>138.6</v>
      </c>
      <c r="P7" s="38">
        <f>(O7*52)/12</f>
        <v>600.6</v>
      </c>
      <c r="Q7" s="39">
        <f t="shared" si="24"/>
        <v>7207.2</v>
      </c>
      <c r="R7" s="37">
        <f>$B$7*32</f>
        <v>134.4</v>
      </c>
      <c r="S7" s="38">
        <f>(R7*52)/12</f>
        <v>582.4</v>
      </c>
      <c r="T7" s="39">
        <f t="shared" si="25"/>
        <v>6988.8</v>
      </c>
      <c r="U7" s="37">
        <f>$B$7*31</f>
        <v>130.20000000000002</v>
      </c>
      <c r="V7" s="38">
        <f>(U7*52)/12</f>
        <v>564.20000000000005</v>
      </c>
      <c r="W7" s="39">
        <f t="shared" si="26"/>
        <v>6770.4000000000005</v>
      </c>
      <c r="X7" s="37">
        <f t="shared" si="27"/>
        <v>126</v>
      </c>
      <c r="Y7" s="38">
        <f>(X7*52)/12</f>
        <v>546</v>
      </c>
      <c r="Z7" s="39">
        <f t="shared" si="28"/>
        <v>6552</v>
      </c>
      <c r="AA7" s="37">
        <f t="shared" si="29"/>
        <v>121.80000000000001</v>
      </c>
      <c r="AB7" s="38">
        <f>(AA7*52)/12</f>
        <v>527.80000000000007</v>
      </c>
      <c r="AC7" s="39">
        <f t="shared" si="30"/>
        <v>6333.6</v>
      </c>
      <c r="AD7" s="37">
        <f t="shared" si="31"/>
        <v>117.60000000000001</v>
      </c>
      <c r="AE7" s="38">
        <f>(AD7*52)/12</f>
        <v>509.60000000000008</v>
      </c>
      <c r="AF7" s="39">
        <f t="shared" si="32"/>
        <v>6115.2000000000007</v>
      </c>
      <c r="AG7" s="37">
        <f t="shared" si="33"/>
        <v>113.4</v>
      </c>
      <c r="AH7" s="38">
        <f>(AG7*52)/12</f>
        <v>491.40000000000003</v>
      </c>
      <c r="AI7" s="39">
        <f t="shared" si="34"/>
        <v>5896.8</v>
      </c>
      <c r="AJ7" s="37">
        <f t="shared" si="35"/>
        <v>109.2</v>
      </c>
      <c r="AK7" s="38">
        <f>(AJ7*52)/12</f>
        <v>473.20000000000005</v>
      </c>
      <c r="AL7" s="39">
        <f t="shared" si="36"/>
        <v>5678.4000000000005</v>
      </c>
      <c r="AM7" s="37">
        <f t="shared" si="37"/>
        <v>105</v>
      </c>
      <c r="AN7" s="38">
        <f>(AM7*52)/12</f>
        <v>455</v>
      </c>
      <c r="AO7" s="39">
        <f t="shared" si="38"/>
        <v>5460</v>
      </c>
      <c r="AP7" s="37">
        <f t="shared" si="39"/>
        <v>100.80000000000001</v>
      </c>
      <c r="AQ7" s="38">
        <f>(AP7*52)/12</f>
        <v>436.8</v>
      </c>
      <c r="AR7" s="39">
        <f t="shared" si="40"/>
        <v>5241.6000000000004</v>
      </c>
      <c r="AS7" s="37">
        <f t="shared" si="41"/>
        <v>96.600000000000009</v>
      </c>
      <c r="AT7" s="38">
        <f>(AS7*52)/12</f>
        <v>418.60000000000008</v>
      </c>
      <c r="AU7" s="39">
        <f t="shared" si="42"/>
        <v>5023.2000000000007</v>
      </c>
      <c r="AV7" s="37">
        <f t="shared" si="43"/>
        <v>92.4</v>
      </c>
      <c r="AW7" s="38">
        <f>(AV7*52)/12</f>
        <v>400.40000000000003</v>
      </c>
      <c r="AX7" s="39">
        <f t="shared" si="44"/>
        <v>4804.8</v>
      </c>
      <c r="AY7" s="37">
        <f t="shared" si="45"/>
        <v>88.2</v>
      </c>
      <c r="AZ7" s="38">
        <f>(AY7*52)/12</f>
        <v>382.20000000000005</v>
      </c>
      <c r="BA7" s="39">
        <f t="shared" si="46"/>
        <v>4586.4000000000005</v>
      </c>
      <c r="BB7" s="37">
        <f t="shared" si="47"/>
        <v>84</v>
      </c>
      <c r="BC7" s="38">
        <f>(BB7*52)/12</f>
        <v>364</v>
      </c>
      <c r="BD7" s="39">
        <f t="shared" si="48"/>
        <v>4368</v>
      </c>
    </row>
    <row r="8" spans="1:56" s="46" customFormat="1" ht="28.5" customHeight="1" x14ac:dyDescent="0.2">
      <c r="A8" s="41" t="s">
        <v>11</v>
      </c>
      <c r="B8" s="42">
        <v>3.7</v>
      </c>
      <c r="C8" s="43">
        <f t="shared" si="15"/>
        <v>138.75</v>
      </c>
      <c r="D8" s="44">
        <f t="shared" si="16"/>
        <v>601.25</v>
      </c>
      <c r="E8" s="45">
        <f t="shared" si="17"/>
        <v>7215</v>
      </c>
      <c r="F8" s="43">
        <f t="shared" si="18"/>
        <v>133.20000000000002</v>
      </c>
      <c r="G8" s="44">
        <f t="shared" si="19"/>
        <v>577.20000000000005</v>
      </c>
      <c r="H8" s="45">
        <f t="shared" si="20"/>
        <v>6926.4000000000005</v>
      </c>
      <c r="I8" s="43">
        <f>$B$7*35</f>
        <v>147</v>
      </c>
      <c r="J8" s="44">
        <f t="shared" ref="J8" si="49">(I8*52)/12</f>
        <v>637</v>
      </c>
      <c r="K8" s="45">
        <f t="shared" ref="K8" si="50">I8*52</f>
        <v>7644</v>
      </c>
      <c r="L8" s="43">
        <f>$B$7*34</f>
        <v>142.80000000000001</v>
      </c>
      <c r="M8" s="44">
        <f>(L8*52)/12</f>
        <v>618.80000000000007</v>
      </c>
      <c r="N8" s="45">
        <f t="shared" ref="N8" si="51">L8*52</f>
        <v>7425.6</v>
      </c>
      <c r="O8" s="43">
        <f>$B$7*33</f>
        <v>138.6</v>
      </c>
      <c r="P8" s="44">
        <f>(O8*52)/12</f>
        <v>600.6</v>
      </c>
      <c r="Q8" s="45">
        <f t="shared" ref="Q8" si="52">O8*52</f>
        <v>7207.2</v>
      </c>
      <c r="R8" s="43">
        <f>$B$7*32</f>
        <v>134.4</v>
      </c>
      <c r="S8" s="44">
        <f>(R8*52)/12</f>
        <v>582.4</v>
      </c>
      <c r="T8" s="45">
        <f t="shared" ref="T8" si="53">R8*52</f>
        <v>6988.8</v>
      </c>
      <c r="U8" s="43">
        <f>$B$7*31</f>
        <v>130.20000000000002</v>
      </c>
      <c r="V8" s="44">
        <f>(U8*52)/12</f>
        <v>564.20000000000005</v>
      </c>
      <c r="W8" s="45">
        <f t="shared" ref="W8" si="54">U8*52</f>
        <v>6770.4000000000005</v>
      </c>
      <c r="X8" s="43">
        <f t="shared" ref="X8" si="55">B8*30</f>
        <v>111</v>
      </c>
      <c r="Y8" s="44">
        <f>(X8*52)/12</f>
        <v>481</v>
      </c>
      <c r="Z8" s="45">
        <f t="shared" ref="Z8" si="56">X8*52</f>
        <v>5772</v>
      </c>
      <c r="AA8" s="43">
        <f t="shared" ref="AA8" si="57">B8*29</f>
        <v>107.30000000000001</v>
      </c>
      <c r="AB8" s="44">
        <f>(AA8*52)/12</f>
        <v>464.9666666666667</v>
      </c>
      <c r="AC8" s="45">
        <f t="shared" ref="AC8" si="58">AA8*52</f>
        <v>5579.6</v>
      </c>
      <c r="AD8" s="43">
        <f t="shared" ref="AD8" si="59">B8*28</f>
        <v>103.60000000000001</v>
      </c>
      <c r="AE8" s="44">
        <f>(AD8*52)/12</f>
        <v>448.93333333333339</v>
      </c>
      <c r="AF8" s="45">
        <f t="shared" ref="AF8" si="60">AD8*52</f>
        <v>5387.2000000000007</v>
      </c>
      <c r="AG8" s="43">
        <f t="shared" ref="AG8" si="61">B8*27</f>
        <v>99.9</v>
      </c>
      <c r="AH8" s="44">
        <f>(AG8*52)/12</f>
        <v>432.90000000000003</v>
      </c>
      <c r="AI8" s="45">
        <f t="shared" ref="AI8" si="62">AG8*52</f>
        <v>5194.8</v>
      </c>
      <c r="AJ8" s="43">
        <f t="shared" ref="AJ8" si="63">B8*26</f>
        <v>96.2</v>
      </c>
      <c r="AK8" s="44">
        <f>(AJ8*52)/12</f>
        <v>416.86666666666673</v>
      </c>
      <c r="AL8" s="45">
        <f t="shared" ref="AL8" si="64">AJ8*52</f>
        <v>5002.4000000000005</v>
      </c>
      <c r="AM8" s="43">
        <f t="shared" ref="AM8" si="65">B8*25</f>
        <v>92.5</v>
      </c>
      <c r="AN8" s="44">
        <f>(AM8*52)/12</f>
        <v>400.83333333333331</v>
      </c>
      <c r="AO8" s="45">
        <f t="shared" ref="AO8" si="66">AM8*52</f>
        <v>4810</v>
      </c>
      <c r="AP8" s="43">
        <f t="shared" ref="AP8" si="67">B8*24</f>
        <v>88.800000000000011</v>
      </c>
      <c r="AQ8" s="44">
        <f>(AP8*52)/12</f>
        <v>384.8</v>
      </c>
      <c r="AR8" s="45">
        <f t="shared" ref="AR8" si="68">AP8*52</f>
        <v>4617.6000000000004</v>
      </c>
      <c r="AS8" s="43">
        <f t="shared" ref="AS8" si="69">B8*23</f>
        <v>85.100000000000009</v>
      </c>
      <c r="AT8" s="44">
        <f>(AS8*52)/12</f>
        <v>368.76666666666671</v>
      </c>
      <c r="AU8" s="45">
        <f t="shared" ref="AU8" si="70">AS8*52</f>
        <v>4425.2000000000007</v>
      </c>
      <c r="AV8" s="43">
        <f t="shared" ref="AV8" si="71">B8*22</f>
        <v>81.400000000000006</v>
      </c>
      <c r="AW8" s="44">
        <f>(AV8*52)/12</f>
        <v>352.73333333333335</v>
      </c>
      <c r="AX8" s="45">
        <f t="shared" ref="AX8" si="72">AV8*52</f>
        <v>4232.8</v>
      </c>
      <c r="AY8" s="43">
        <f t="shared" ref="AY8" si="73">B8*21</f>
        <v>77.7</v>
      </c>
      <c r="AZ8" s="44">
        <f>(AY8*52)/12</f>
        <v>336.7</v>
      </c>
      <c r="BA8" s="45">
        <f t="shared" ref="BA8" si="74">AY8*52</f>
        <v>4040.4</v>
      </c>
      <c r="BB8" s="43">
        <f t="shared" ref="BB8" si="75">B8*20</f>
        <v>74</v>
      </c>
      <c r="BC8" s="44">
        <f>(BB8*52)/12</f>
        <v>320.66666666666669</v>
      </c>
      <c r="BD8" s="45">
        <f t="shared" ref="BD8" si="76">BB8*52</f>
        <v>3848</v>
      </c>
    </row>
    <row r="10" spans="1:56" ht="28.5" customHeight="1" x14ac:dyDescent="0.2">
      <c r="A10" s="50"/>
    </row>
    <row r="12" spans="1:56" ht="28.5" customHeight="1" x14ac:dyDescent="0.2">
      <c r="C12" s="48"/>
    </row>
    <row r="13" spans="1:56" ht="28.5" customHeight="1" x14ac:dyDescent="0.2">
      <c r="C13" s="48"/>
    </row>
    <row r="14" spans="1:56" ht="28.5" customHeight="1" x14ac:dyDescent="0.2">
      <c r="C14" s="48"/>
    </row>
    <row r="15" spans="1:56" ht="28.5" customHeight="1" x14ac:dyDescent="0.3">
      <c r="H15" s="49"/>
    </row>
  </sheetData>
  <mergeCells count="20">
    <mergeCell ref="R2:T2"/>
    <mergeCell ref="O2:Q2"/>
    <mergeCell ref="AG2:AI2"/>
    <mergeCell ref="AD2:AF2"/>
    <mergeCell ref="AA2:AC2"/>
    <mergeCell ref="X2:Z2"/>
    <mergeCell ref="U2:W2"/>
    <mergeCell ref="A2:B2"/>
    <mergeCell ref="A1:BD1"/>
    <mergeCell ref="C2:E2"/>
    <mergeCell ref="F2:H2"/>
    <mergeCell ref="I2:K2"/>
    <mergeCell ref="L2:N2"/>
    <mergeCell ref="BB2:BD2"/>
    <mergeCell ref="AY2:BA2"/>
    <mergeCell ref="AV2:AX2"/>
    <mergeCell ref="AS2:AU2"/>
    <mergeCell ref="AP2:AR2"/>
    <mergeCell ref="AM2:AO2"/>
    <mergeCell ref="AJ2:AL2"/>
  </mergeCells>
  <pageMargins left="0.25" right="0.25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2B8A89E2E5044429E835D84922DDEBA" ma:contentTypeVersion="7" ma:contentTypeDescription="Create a new document." ma:contentTypeScope="" ma:versionID="01777b06c6444ca538c18223009bf8d6">
  <xsd:schema xmlns:xsd="http://www.w3.org/2001/XMLSchema" xmlns:xs="http://www.w3.org/2001/XMLSchema" xmlns:p="http://schemas.microsoft.com/office/2006/metadata/properties" xmlns:ns2="131a68a9-4b4b-42bc-85bc-692a4e7aa4c6" targetNamespace="http://schemas.microsoft.com/office/2006/metadata/properties" ma:root="true" ma:fieldsID="23b4a88a69d9c46ddaad011ef01e3b16" ns2:_="">
    <xsd:import namespace="131a68a9-4b4b-42bc-85bc-692a4e7aa4c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1a68a9-4b4b-42bc-85bc-692a4e7aa4c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470012-4F26-424D-AEA2-41EFF7934A6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31a68a9-4b4b-42bc-85bc-692a4e7aa4c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E2D6A07-372C-4AFE-8299-934C58F40EFB}">
  <ds:schemaRefs>
    <ds:schemaRef ds:uri="http://schemas.microsoft.com/office/2006/metadata/properties"/>
    <ds:schemaRef ds:uri="131a68a9-4b4b-42bc-85bc-692a4e7aa4c6"/>
    <ds:schemaRef ds:uri="http://purl.org/dc/terms/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098E1862-8CD4-4AAB-95C7-DEB1A02972E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2021-2022</vt:lpstr>
      <vt:lpstr>2020-2021</vt:lpstr>
      <vt:lpstr>HIST 2019-2020</vt:lpstr>
      <vt:lpstr>HIST 2018-2019</vt:lpstr>
    </vt:vector>
  </TitlesOfParts>
  <Manager/>
  <Company>University of Leeds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Lisa Courtney</dc:creator>
  <cp:keywords/>
  <dc:description/>
  <cp:lastModifiedBy>Lisa Courtney</cp:lastModifiedBy>
  <cp:revision/>
  <dcterms:created xsi:type="dcterms:W3CDTF">2018-07-30T14:07:53Z</dcterms:created>
  <dcterms:modified xsi:type="dcterms:W3CDTF">2021-03-24T17:12:40Z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0x01010042B8A89E2E5044429E835D84922DDEBA</vt:lpwstr>
  </property>
  <property fmtid="{D5CDD505-2E9C-101B-9397-08002B2CF9AE}" pid="3" name="_dlc_DocIdItemGuid">
    <vt:lpwstr>3c5e5f64-53a4-4d8e-9868-b0439a6bcb42</vt:lpwstr>
  </property>
</Properties>
</file>