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ANYUS\AppData\Local\Microsoft\Windows\INetCache\Content.Outlook\WY3RVJWV\"/>
    </mc:Choice>
  </mc:AlternateContent>
  <xr:revisionPtr revIDLastSave="0" documentId="13_ncr:1_{837F8F35-FDFF-4F1A-B7B4-BDDB06A88D8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Pre AWR" sheetId="1" r:id="rId1"/>
    <sheet name="Post AW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 l="1"/>
  <c r="I32" i="2" s="1"/>
  <c r="J33" i="2"/>
  <c r="I33" i="2" s="1"/>
  <c r="J34" i="2"/>
  <c r="I34" i="2" s="1"/>
  <c r="I35" i="2"/>
  <c r="N35" i="2" s="1"/>
  <c r="O35" i="2" s="1"/>
  <c r="J35" i="2"/>
  <c r="I36" i="2"/>
  <c r="N36" i="2" s="1"/>
  <c r="O36" i="2" s="1"/>
  <c r="J36" i="2"/>
  <c r="L36" i="2"/>
  <c r="M36" i="2" s="1"/>
  <c r="P36" i="2"/>
  <c r="J37" i="2"/>
  <c r="I37" i="2" s="1"/>
  <c r="J38" i="2"/>
  <c r="I38" i="2" s="1"/>
  <c r="I39" i="2"/>
  <c r="N39" i="2" s="1"/>
  <c r="O39" i="2" s="1"/>
  <c r="J39" i="2"/>
  <c r="I40" i="2"/>
  <c r="N40" i="2" s="1"/>
  <c r="O40" i="2" s="1"/>
  <c r="J40" i="2"/>
  <c r="L40" i="2"/>
  <c r="M40" i="2" s="1"/>
  <c r="P40" i="2"/>
  <c r="J41" i="2"/>
  <c r="I41" i="2" s="1"/>
  <c r="J42" i="2"/>
  <c r="I42" i="2" s="1"/>
  <c r="I43" i="2"/>
  <c r="N43" i="2" s="1"/>
  <c r="O43" i="2" s="1"/>
  <c r="J43" i="2"/>
  <c r="I44" i="2"/>
  <c r="N44" i="2" s="1"/>
  <c r="O44" i="2" s="1"/>
  <c r="J44" i="2"/>
  <c r="L44" i="2"/>
  <c r="M44" i="2" s="1"/>
  <c r="P44" i="2"/>
  <c r="J45" i="2"/>
  <c r="I45" i="2" s="1"/>
  <c r="J46" i="2"/>
  <c r="I46" i="2" s="1"/>
  <c r="I47" i="2"/>
  <c r="N47" i="2" s="1"/>
  <c r="O47" i="2" s="1"/>
  <c r="J47" i="2"/>
  <c r="I48" i="2"/>
  <c r="N48" i="2" s="1"/>
  <c r="O48" i="2" s="1"/>
  <c r="J48" i="2"/>
  <c r="L48" i="2"/>
  <c r="M48" i="2" s="1"/>
  <c r="P48" i="2"/>
  <c r="J49" i="2"/>
  <c r="I49" i="2" s="1"/>
  <c r="J50" i="2"/>
  <c r="I50" i="2" s="1"/>
  <c r="I51" i="2"/>
  <c r="N51" i="2" s="1"/>
  <c r="O51" i="2" s="1"/>
  <c r="J51" i="2"/>
  <c r="I52" i="2"/>
  <c r="N52" i="2" s="1"/>
  <c r="O52" i="2" s="1"/>
  <c r="J52" i="2"/>
  <c r="L52" i="2"/>
  <c r="M52" i="2" s="1"/>
  <c r="P52" i="2"/>
  <c r="I53" i="2"/>
  <c r="L53" i="2" s="1"/>
  <c r="M53" i="2" s="1"/>
  <c r="J53" i="2"/>
  <c r="K53" i="2"/>
  <c r="J54" i="2"/>
  <c r="I54" i="2" s="1"/>
  <c r="I55" i="2"/>
  <c r="N55" i="2" s="1"/>
  <c r="O55" i="2" s="1"/>
  <c r="J55" i="2"/>
  <c r="J56" i="2"/>
  <c r="I56" i="2" s="1"/>
  <c r="I57" i="2"/>
  <c r="L57" i="2" s="1"/>
  <c r="M57" i="2" s="1"/>
  <c r="J57" i="2"/>
  <c r="K57" i="2"/>
  <c r="J58" i="2"/>
  <c r="I58" i="2" s="1"/>
  <c r="I59" i="2"/>
  <c r="N59" i="2" s="1"/>
  <c r="O59" i="2" s="1"/>
  <c r="J59" i="2"/>
  <c r="J60" i="2"/>
  <c r="I60" i="2" s="1"/>
  <c r="P31" i="2"/>
  <c r="O31" i="2"/>
  <c r="N31" i="2"/>
  <c r="M31" i="2"/>
  <c r="L31" i="2"/>
  <c r="K31" i="2"/>
  <c r="I31" i="2"/>
  <c r="J4" i="2"/>
  <c r="I4" i="2" s="1"/>
  <c r="J5" i="2"/>
  <c r="I5" i="2" s="1"/>
  <c r="J6" i="2"/>
  <c r="I6" i="2" s="1"/>
  <c r="I7" i="2"/>
  <c r="N7" i="2" s="1"/>
  <c r="O7" i="2" s="1"/>
  <c r="J7" i="2"/>
  <c r="J8" i="2"/>
  <c r="I8" i="2" s="1"/>
  <c r="J9" i="2"/>
  <c r="I9" i="2" s="1"/>
  <c r="J10" i="2"/>
  <c r="I10" i="2" s="1"/>
  <c r="I11" i="2"/>
  <c r="N11" i="2" s="1"/>
  <c r="O11" i="2" s="1"/>
  <c r="J11" i="2"/>
  <c r="J12" i="2"/>
  <c r="I12" i="2" s="1"/>
  <c r="I13" i="2"/>
  <c r="L13" i="2" s="1"/>
  <c r="M13" i="2" s="1"/>
  <c r="J13" i="2"/>
  <c r="K13" i="2"/>
  <c r="J14" i="2"/>
  <c r="I14" i="2" s="1"/>
  <c r="I15" i="2"/>
  <c r="N15" i="2" s="1"/>
  <c r="O15" i="2" s="1"/>
  <c r="J15" i="2"/>
  <c r="J16" i="2"/>
  <c r="I16" i="2" s="1"/>
  <c r="I17" i="2"/>
  <c r="L17" i="2" s="1"/>
  <c r="M17" i="2" s="1"/>
  <c r="J17" i="2"/>
  <c r="K17" i="2"/>
  <c r="J18" i="2"/>
  <c r="I18" i="2" s="1"/>
  <c r="I19" i="2"/>
  <c r="N19" i="2" s="1"/>
  <c r="O19" i="2" s="1"/>
  <c r="J19" i="2"/>
  <c r="J20" i="2"/>
  <c r="I20" i="2" s="1"/>
  <c r="I21" i="2"/>
  <c r="L21" i="2" s="1"/>
  <c r="M21" i="2" s="1"/>
  <c r="J21" i="2"/>
  <c r="K21" i="2"/>
  <c r="J22" i="2"/>
  <c r="I22" i="2" s="1"/>
  <c r="I23" i="2"/>
  <c r="N23" i="2" s="1"/>
  <c r="O23" i="2" s="1"/>
  <c r="J23" i="2"/>
  <c r="J24" i="2"/>
  <c r="I24" i="2" s="1"/>
  <c r="I25" i="2"/>
  <c r="L25" i="2" s="1"/>
  <c r="M25" i="2" s="1"/>
  <c r="J25" i="2"/>
  <c r="K25" i="2"/>
  <c r="J26" i="2"/>
  <c r="I26" i="2" s="1"/>
  <c r="I27" i="2"/>
  <c r="N27" i="2" s="1"/>
  <c r="O27" i="2" s="1"/>
  <c r="J27" i="2"/>
  <c r="J28" i="2"/>
  <c r="I28" i="2" s="1"/>
  <c r="I29" i="2"/>
  <c r="L29" i="2" s="1"/>
  <c r="M29" i="2" s="1"/>
  <c r="J29" i="2"/>
  <c r="K29" i="2"/>
  <c r="J30" i="2"/>
  <c r="I30" i="2" s="1"/>
  <c r="J31" i="2"/>
  <c r="P3" i="2"/>
  <c r="O3" i="2"/>
  <c r="N3" i="2"/>
  <c r="M3" i="2"/>
  <c r="L3" i="2"/>
  <c r="K3" i="2"/>
  <c r="J32" i="1"/>
  <c r="I32" i="1" s="1"/>
  <c r="I33" i="1"/>
  <c r="L33" i="1" s="1"/>
  <c r="M33" i="1" s="1"/>
  <c r="J33" i="1"/>
  <c r="K33" i="1"/>
  <c r="J34" i="1"/>
  <c r="I34" i="1" s="1"/>
  <c r="I35" i="1"/>
  <c r="N35" i="1" s="1"/>
  <c r="O35" i="1" s="1"/>
  <c r="J35" i="1"/>
  <c r="J36" i="1"/>
  <c r="I36" i="1" s="1"/>
  <c r="I37" i="1"/>
  <c r="L37" i="1" s="1"/>
  <c r="M37" i="1" s="1"/>
  <c r="J37" i="1"/>
  <c r="K37" i="1"/>
  <c r="J38" i="1"/>
  <c r="I38" i="1" s="1"/>
  <c r="I39" i="1"/>
  <c r="N39" i="1" s="1"/>
  <c r="O39" i="1" s="1"/>
  <c r="J39" i="1"/>
  <c r="J40" i="1"/>
  <c r="I40" i="1" s="1"/>
  <c r="I41" i="1"/>
  <c r="L41" i="1" s="1"/>
  <c r="M41" i="1" s="1"/>
  <c r="J41" i="1"/>
  <c r="K41" i="1"/>
  <c r="J42" i="1"/>
  <c r="I42" i="1" s="1"/>
  <c r="I43" i="1"/>
  <c r="N43" i="1" s="1"/>
  <c r="O43" i="1" s="1"/>
  <c r="J43" i="1"/>
  <c r="J44" i="1"/>
  <c r="I44" i="1" s="1"/>
  <c r="I45" i="1"/>
  <c r="L45" i="1" s="1"/>
  <c r="M45" i="1" s="1"/>
  <c r="J45" i="1"/>
  <c r="K45" i="1"/>
  <c r="J46" i="1"/>
  <c r="I46" i="1" s="1"/>
  <c r="I47" i="1"/>
  <c r="N47" i="1" s="1"/>
  <c r="O47" i="1" s="1"/>
  <c r="J47" i="1"/>
  <c r="J48" i="1"/>
  <c r="I48" i="1" s="1"/>
  <c r="I49" i="1"/>
  <c r="L49" i="1" s="1"/>
  <c r="M49" i="1" s="1"/>
  <c r="J49" i="1"/>
  <c r="K49" i="1"/>
  <c r="J50" i="1"/>
  <c r="I50" i="1" s="1"/>
  <c r="I51" i="1"/>
  <c r="N51" i="1" s="1"/>
  <c r="O51" i="1" s="1"/>
  <c r="J51" i="1"/>
  <c r="J52" i="1"/>
  <c r="I52" i="1" s="1"/>
  <c r="I53" i="1"/>
  <c r="L53" i="1" s="1"/>
  <c r="M53" i="1" s="1"/>
  <c r="J53" i="1"/>
  <c r="K53" i="1"/>
  <c r="J54" i="1"/>
  <c r="I54" i="1" s="1"/>
  <c r="I55" i="1"/>
  <c r="N55" i="1" s="1"/>
  <c r="O55" i="1" s="1"/>
  <c r="J55" i="1"/>
  <c r="J56" i="1"/>
  <c r="I56" i="1" s="1"/>
  <c r="I57" i="1"/>
  <c r="L57" i="1" s="1"/>
  <c r="M57" i="1" s="1"/>
  <c r="J57" i="1"/>
  <c r="K57" i="1"/>
  <c r="J58" i="1"/>
  <c r="I58" i="1" s="1"/>
  <c r="I59" i="1"/>
  <c r="N59" i="1" s="1"/>
  <c r="O59" i="1" s="1"/>
  <c r="J59" i="1"/>
  <c r="J60" i="1"/>
  <c r="I60" i="1" s="1"/>
  <c r="P31" i="1"/>
  <c r="O31" i="1"/>
  <c r="N31" i="1"/>
  <c r="M31" i="1"/>
  <c r="L31" i="1"/>
  <c r="K31" i="1"/>
  <c r="I31" i="1"/>
  <c r="J4" i="1"/>
  <c r="I4" i="1" s="1"/>
  <c r="L4" i="1" s="1"/>
  <c r="M4" i="1" s="1"/>
  <c r="I5" i="1"/>
  <c r="L5" i="1" s="1"/>
  <c r="M5" i="1" s="1"/>
  <c r="J5" i="1"/>
  <c r="J6" i="1"/>
  <c r="I6" i="1" s="1"/>
  <c r="I7" i="1"/>
  <c r="J7" i="1"/>
  <c r="J8" i="1"/>
  <c r="I8" i="1" s="1"/>
  <c r="L8" i="1" s="1"/>
  <c r="M8" i="1" s="1"/>
  <c r="P8" i="1"/>
  <c r="I9" i="1"/>
  <c r="L9" i="1" s="1"/>
  <c r="M9" i="1" s="1"/>
  <c r="J9" i="1"/>
  <c r="J10" i="1"/>
  <c r="I10" i="1" s="1"/>
  <c r="N10" i="1"/>
  <c r="O10" i="1" s="1"/>
  <c r="J11" i="1"/>
  <c r="I11" i="1" s="1"/>
  <c r="J12" i="1"/>
  <c r="I12" i="1" s="1"/>
  <c r="L12" i="1"/>
  <c r="M12" i="1" s="1"/>
  <c r="J13" i="1"/>
  <c r="I13" i="1" s="1"/>
  <c r="J14" i="1"/>
  <c r="I14" i="1" s="1"/>
  <c r="N14" i="1" s="1"/>
  <c r="O14" i="1" s="1"/>
  <c r="J15" i="1"/>
  <c r="I15" i="1" s="1"/>
  <c r="J16" i="1"/>
  <c r="I16" i="1" s="1"/>
  <c r="I17" i="1"/>
  <c r="L17" i="1" s="1"/>
  <c r="M17" i="1" s="1"/>
  <c r="J17" i="1"/>
  <c r="J18" i="1"/>
  <c r="I18" i="1" s="1"/>
  <c r="N18" i="1"/>
  <c r="O18" i="1" s="1"/>
  <c r="J19" i="1"/>
  <c r="I19" i="1" s="1"/>
  <c r="J20" i="1"/>
  <c r="I20" i="1" s="1"/>
  <c r="K20" i="1" s="1"/>
  <c r="L20" i="1"/>
  <c r="M20" i="1" s="1"/>
  <c r="J21" i="1"/>
  <c r="I21" i="1" s="1"/>
  <c r="K21" i="1" s="1"/>
  <c r="J22" i="1"/>
  <c r="I22" i="1" s="1"/>
  <c r="K22" i="1" s="1"/>
  <c r="L22" i="1"/>
  <c r="M22" i="1" s="1"/>
  <c r="I23" i="1"/>
  <c r="N23" i="1" s="1"/>
  <c r="O23" i="1" s="1"/>
  <c r="J23" i="1"/>
  <c r="J24" i="1"/>
  <c r="I24" i="1" s="1"/>
  <c r="J25" i="1"/>
  <c r="I25" i="1" s="1"/>
  <c r="J26" i="1"/>
  <c r="I26" i="1" s="1"/>
  <c r="L26" i="1" s="1"/>
  <c r="M26" i="1" s="1"/>
  <c r="K26" i="1"/>
  <c r="P26" i="1"/>
  <c r="J27" i="1"/>
  <c r="I27" i="1" s="1"/>
  <c r="J28" i="1"/>
  <c r="I28" i="1" s="1"/>
  <c r="J29" i="1"/>
  <c r="I29" i="1" s="1"/>
  <c r="J30" i="1"/>
  <c r="I30" i="1" s="1"/>
  <c r="K30" i="1" s="1"/>
  <c r="J31" i="1"/>
  <c r="P3" i="1"/>
  <c r="L3" i="1"/>
  <c r="M3" i="1" s="1"/>
  <c r="I3" i="1"/>
  <c r="K3" i="1" s="1"/>
  <c r="I3" i="2"/>
  <c r="J3" i="2"/>
  <c r="J3" i="1"/>
  <c r="L60" i="2" l="1"/>
  <c r="M60" i="2" s="1"/>
  <c r="N60" i="2"/>
  <c r="O60" i="2" s="1"/>
  <c r="K60" i="2"/>
  <c r="P60" i="2"/>
  <c r="K50" i="2"/>
  <c r="N50" i="2"/>
  <c r="O50" i="2" s="1"/>
  <c r="L50" i="2"/>
  <c r="M50" i="2" s="1"/>
  <c r="P50" i="2"/>
  <c r="K46" i="2"/>
  <c r="L46" i="2"/>
  <c r="M46" i="2" s="1"/>
  <c r="P46" i="2"/>
  <c r="N46" i="2"/>
  <c r="O46" i="2" s="1"/>
  <c r="K42" i="2"/>
  <c r="N42" i="2"/>
  <c r="O42" i="2" s="1"/>
  <c r="L42" i="2"/>
  <c r="M42" i="2" s="1"/>
  <c r="P42" i="2"/>
  <c r="K38" i="2"/>
  <c r="N38" i="2"/>
  <c r="O38" i="2" s="1"/>
  <c r="L38" i="2"/>
  <c r="M38" i="2" s="1"/>
  <c r="P38" i="2"/>
  <c r="K34" i="2"/>
  <c r="N34" i="2"/>
  <c r="O34" i="2" s="1"/>
  <c r="L34" i="2"/>
  <c r="M34" i="2" s="1"/>
  <c r="P34" i="2"/>
  <c r="L56" i="2"/>
  <c r="M56" i="2" s="1"/>
  <c r="N56" i="2"/>
  <c r="O56" i="2" s="1"/>
  <c r="K56" i="2"/>
  <c r="R56" i="2" s="1"/>
  <c r="P56" i="2"/>
  <c r="L49" i="2"/>
  <c r="M49" i="2" s="1"/>
  <c r="P49" i="2"/>
  <c r="K49" i="2"/>
  <c r="N49" i="2"/>
  <c r="O49" i="2" s="1"/>
  <c r="L45" i="2"/>
  <c r="M45" i="2" s="1"/>
  <c r="P45" i="2"/>
  <c r="K45" i="2"/>
  <c r="N45" i="2"/>
  <c r="O45" i="2" s="1"/>
  <c r="L41" i="2"/>
  <c r="M41" i="2" s="1"/>
  <c r="P41" i="2"/>
  <c r="K41" i="2"/>
  <c r="N41" i="2"/>
  <c r="O41" i="2" s="1"/>
  <c r="L37" i="2"/>
  <c r="M37" i="2" s="1"/>
  <c r="P37" i="2"/>
  <c r="N37" i="2"/>
  <c r="O37" i="2" s="1"/>
  <c r="K37" i="2"/>
  <c r="L33" i="2"/>
  <c r="M33" i="2" s="1"/>
  <c r="P33" i="2"/>
  <c r="K33" i="2"/>
  <c r="N33" i="2"/>
  <c r="O33" i="2" s="1"/>
  <c r="K58" i="2"/>
  <c r="N58" i="2"/>
  <c r="O58" i="2" s="1"/>
  <c r="L58" i="2"/>
  <c r="M58" i="2" s="1"/>
  <c r="P58" i="2"/>
  <c r="K54" i="2"/>
  <c r="N54" i="2"/>
  <c r="O54" i="2" s="1"/>
  <c r="L54" i="2"/>
  <c r="M54" i="2" s="1"/>
  <c r="P54" i="2"/>
  <c r="P32" i="2"/>
  <c r="N32" i="2"/>
  <c r="O32" i="2" s="1"/>
  <c r="K32" i="2"/>
  <c r="L32" i="2"/>
  <c r="M32" i="2" s="1"/>
  <c r="P59" i="2"/>
  <c r="L59" i="2"/>
  <c r="M59" i="2" s="1"/>
  <c r="N57" i="2"/>
  <c r="O57" i="2" s="1"/>
  <c r="P55" i="2"/>
  <c r="L55" i="2"/>
  <c r="M55" i="2" s="1"/>
  <c r="N53" i="2"/>
  <c r="O53" i="2" s="1"/>
  <c r="K52" i="2"/>
  <c r="R52" i="2" s="1"/>
  <c r="P51" i="2"/>
  <c r="L51" i="2"/>
  <c r="M51" i="2" s="1"/>
  <c r="K48" i="2"/>
  <c r="R48" i="2" s="1"/>
  <c r="P47" i="2"/>
  <c r="L47" i="2"/>
  <c r="M47" i="2" s="1"/>
  <c r="K44" i="2"/>
  <c r="R44" i="2" s="1"/>
  <c r="P43" i="2"/>
  <c r="L43" i="2"/>
  <c r="M43" i="2" s="1"/>
  <c r="K40" i="2"/>
  <c r="R40" i="2" s="1"/>
  <c r="P39" i="2"/>
  <c r="L39" i="2"/>
  <c r="M39" i="2" s="1"/>
  <c r="K36" i="2"/>
  <c r="R36" i="2" s="1"/>
  <c r="P35" i="2"/>
  <c r="L35" i="2"/>
  <c r="M35" i="2" s="1"/>
  <c r="K59" i="2"/>
  <c r="R59" i="2" s="1"/>
  <c r="K55" i="2"/>
  <c r="K51" i="2"/>
  <c r="K47" i="2"/>
  <c r="R47" i="2" s="1"/>
  <c r="K43" i="2"/>
  <c r="R43" i="2" s="1"/>
  <c r="K39" i="2"/>
  <c r="K35" i="2"/>
  <c r="P57" i="2"/>
  <c r="R57" i="2" s="1"/>
  <c r="P53" i="2"/>
  <c r="R53" i="2" s="1"/>
  <c r="K22" i="2"/>
  <c r="L22" i="2"/>
  <c r="M22" i="2" s="1"/>
  <c r="P22" i="2"/>
  <c r="N22" i="2"/>
  <c r="O22" i="2" s="1"/>
  <c r="K26" i="2"/>
  <c r="N26" i="2"/>
  <c r="O26" i="2" s="1"/>
  <c r="L26" i="2"/>
  <c r="M26" i="2" s="1"/>
  <c r="P26" i="2"/>
  <c r="L24" i="2"/>
  <c r="M24" i="2" s="1"/>
  <c r="N24" i="2"/>
  <c r="O24" i="2" s="1"/>
  <c r="P24" i="2"/>
  <c r="K24" i="2"/>
  <c r="R24" i="2" s="1"/>
  <c r="K10" i="2"/>
  <c r="L10" i="2"/>
  <c r="M10" i="2" s="1"/>
  <c r="P10" i="2"/>
  <c r="N10" i="2"/>
  <c r="O10" i="2" s="1"/>
  <c r="K30" i="2"/>
  <c r="L30" i="2"/>
  <c r="M30" i="2" s="1"/>
  <c r="P30" i="2"/>
  <c r="N30" i="2"/>
  <c r="O30" i="2" s="1"/>
  <c r="P28" i="2"/>
  <c r="N28" i="2"/>
  <c r="O28" i="2" s="1"/>
  <c r="K28" i="2"/>
  <c r="R28" i="2" s="1"/>
  <c r="L28" i="2"/>
  <c r="M28" i="2" s="1"/>
  <c r="K14" i="2"/>
  <c r="L14" i="2"/>
  <c r="M14" i="2" s="1"/>
  <c r="P14" i="2"/>
  <c r="N14" i="2"/>
  <c r="O14" i="2" s="1"/>
  <c r="P12" i="2"/>
  <c r="N12" i="2"/>
  <c r="O12" i="2" s="1"/>
  <c r="K12" i="2"/>
  <c r="L12" i="2"/>
  <c r="M12" i="2" s="1"/>
  <c r="L9" i="2"/>
  <c r="M9" i="2" s="1"/>
  <c r="P9" i="2"/>
  <c r="K9" i="2"/>
  <c r="N9" i="2"/>
  <c r="O9" i="2" s="1"/>
  <c r="K6" i="2"/>
  <c r="L6" i="2"/>
  <c r="M6" i="2" s="1"/>
  <c r="P6" i="2"/>
  <c r="N6" i="2"/>
  <c r="O6" i="2" s="1"/>
  <c r="K18" i="2"/>
  <c r="R18" i="2" s="1"/>
  <c r="N18" i="2"/>
  <c r="O18" i="2" s="1"/>
  <c r="L18" i="2"/>
  <c r="M18" i="2" s="1"/>
  <c r="P18" i="2"/>
  <c r="L16" i="2"/>
  <c r="M16" i="2" s="1"/>
  <c r="N16" i="2"/>
  <c r="O16" i="2" s="1"/>
  <c r="P16" i="2"/>
  <c r="K16" i="2"/>
  <c r="P8" i="2"/>
  <c r="N8" i="2"/>
  <c r="O8" i="2" s="1"/>
  <c r="L8" i="2"/>
  <c r="M8" i="2" s="1"/>
  <c r="K8" i="2"/>
  <c r="R8" i="2" s="1"/>
  <c r="L5" i="2"/>
  <c r="M5" i="2" s="1"/>
  <c r="P5" i="2"/>
  <c r="K5" i="2"/>
  <c r="N5" i="2"/>
  <c r="O5" i="2" s="1"/>
  <c r="N20" i="2"/>
  <c r="O20" i="2" s="1"/>
  <c r="L20" i="2"/>
  <c r="M20" i="2" s="1"/>
  <c r="K20" i="2"/>
  <c r="P20" i="2"/>
  <c r="N4" i="2"/>
  <c r="O4" i="2" s="1"/>
  <c r="P4" i="2"/>
  <c r="K4" i="2"/>
  <c r="R4" i="2" s="1"/>
  <c r="L4" i="2"/>
  <c r="M4" i="2" s="1"/>
  <c r="N29" i="2"/>
  <c r="O29" i="2" s="1"/>
  <c r="P27" i="2"/>
  <c r="L27" i="2"/>
  <c r="M27" i="2" s="1"/>
  <c r="N25" i="2"/>
  <c r="O25" i="2" s="1"/>
  <c r="P23" i="2"/>
  <c r="L23" i="2"/>
  <c r="M23" i="2" s="1"/>
  <c r="N21" i="2"/>
  <c r="O21" i="2" s="1"/>
  <c r="P19" i="2"/>
  <c r="L19" i="2"/>
  <c r="M19" i="2" s="1"/>
  <c r="N17" i="2"/>
  <c r="O17" i="2" s="1"/>
  <c r="P15" i="2"/>
  <c r="L15" i="2"/>
  <c r="M15" i="2" s="1"/>
  <c r="N13" i="2"/>
  <c r="O13" i="2" s="1"/>
  <c r="P11" i="2"/>
  <c r="L11" i="2"/>
  <c r="M11" i="2" s="1"/>
  <c r="P7" i="2"/>
  <c r="L7" i="2"/>
  <c r="M7" i="2" s="1"/>
  <c r="K27" i="2"/>
  <c r="R27" i="2" s="1"/>
  <c r="K23" i="2"/>
  <c r="K19" i="2"/>
  <c r="R19" i="2" s="1"/>
  <c r="K15" i="2"/>
  <c r="K11" i="2"/>
  <c r="R11" i="2" s="1"/>
  <c r="K7" i="2"/>
  <c r="P29" i="2"/>
  <c r="R29" i="2" s="1"/>
  <c r="P25" i="2"/>
  <c r="R25" i="2" s="1"/>
  <c r="P21" i="2"/>
  <c r="R21" i="2" s="1"/>
  <c r="P17" i="2"/>
  <c r="R17" i="2" s="1"/>
  <c r="P13" i="2"/>
  <c r="R13" i="2" s="1"/>
  <c r="K54" i="1"/>
  <c r="N54" i="1"/>
  <c r="O54" i="1" s="1"/>
  <c r="L54" i="1"/>
  <c r="M54" i="1" s="1"/>
  <c r="P54" i="1"/>
  <c r="N52" i="1"/>
  <c r="O52" i="1" s="1"/>
  <c r="K52" i="1"/>
  <c r="L52" i="1"/>
  <c r="M52" i="1" s="1"/>
  <c r="P52" i="1"/>
  <c r="K38" i="1"/>
  <c r="L38" i="1"/>
  <c r="M38" i="1" s="1"/>
  <c r="P38" i="1"/>
  <c r="N38" i="1"/>
  <c r="O38" i="1" s="1"/>
  <c r="N36" i="1"/>
  <c r="O36" i="1" s="1"/>
  <c r="K36" i="1"/>
  <c r="L36" i="1"/>
  <c r="M36" i="1" s="1"/>
  <c r="P36" i="1"/>
  <c r="K58" i="1"/>
  <c r="N58" i="1"/>
  <c r="O58" i="1" s="1"/>
  <c r="L58" i="1"/>
  <c r="M58" i="1" s="1"/>
  <c r="P58" i="1"/>
  <c r="L56" i="1"/>
  <c r="M56" i="1" s="1"/>
  <c r="N56" i="1"/>
  <c r="O56" i="1" s="1"/>
  <c r="P56" i="1"/>
  <c r="K56" i="1"/>
  <c r="K42" i="1"/>
  <c r="R42" i="1" s="1"/>
  <c r="L42" i="1"/>
  <c r="M42" i="1" s="1"/>
  <c r="P42" i="1"/>
  <c r="N42" i="1"/>
  <c r="O42" i="1" s="1"/>
  <c r="P40" i="1"/>
  <c r="N40" i="1"/>
  <c r="O40" i="1" s="1"/>
  <c r="K40" i="1"/>
  <c r="L40" i="1"/>
  <c r="M40" i="1" s="1"/>
  <c r="L60" i="1"/>
  <c r="M60" i="1" s="1"/>
  <c r="N60" i="1"/>
  <c r="O60" i="1" s="1"/>
  <c r="K60" i="1"/>
  <c r="P60" i="1"/>
  <c r="K46" i="1"/>
  <c r="L46" i="1"/>
  <c r="M46" i="1" s="1"/>
  <c r="P46" i="1"/>
  <c r="N46" i="1"/>
  <c r="O46" i="1" s="1"/>
  <c r="P44" i="1"/>
  <c r="N44" i="1"/>
  <c r="O44" i="1" s="1"/>
  <c r="K44" i="1"/>
  <c r="R44" i="1" s="1"/>
  <c r="L44" i="1"/>
  <c r="M44" i="1" s="1"/>
  <c r="K50" i="1"/>
  <c r="R50" i="1" s="1"/>
  <c r="L50" i="1"/>
  <c r="M50" i="1" s="1"/>
  <c r="P50" i="1"/>
  <c r="N50" i="1"/>
  <c r="O50" i="1" s="1"/>
  <c r="P48" i="1"/>
  <c r="N48" i="1"/>
  <c r="O48" i="1" s="1"/>
  <c r="K48" i="1"/>
  <c r="L48" i="1"/>
  <c r="M48" i="1" s="1"/>
  <c r="R45" i="1"/>
  <c r="K34" i="1"/>
  <c r="L34" i="1"/>
  <c r="M34" i="1" s="1"/>
  <c r="P34" i="1"/>
  <c r="N34" i="1"/>
  <c r="O34" i="1" s="1"/>
  <c r="N32" i="1"/>
  <c r="O32" i="1" s="1"/>
  <c r="K32" i="1"/>
  <c r="L32" i="1"/>
  <c r="M32" i="1" s="1"/>
  <c r="P32" i="1"/>
  <c r="P59" i="1"/>
  <c r="L59" i="1"/>
  <c r="M59" i="1" s="1"/>
  <c r="N57" i="1"/>
  <c r="O57" i="1" s="1"/>
  <c r="P55" i="1"/>
  <c r="L55" i="1"/>
  <c r="M55" i="1" s="1"/>
  <c r="N53" i="1"/>
  <c r="O53" i="1" s="1"/>
  <c r="P51" i="1"/>
  <c r="L51" i="1"/>
  <c r="M51" i="1" s="1"/>
  <c r="N49" i="1"/>
  <c r="O49" i="1" s="1"/>
  <c r="P47" i="1"/>
  <c r="L47" i="1"/>
  <c r="M47" i="1" s="1"/>
  <c r="N45" i="1"/>
  <c r="O45" i="1" s="1"/>
  <c r="P43" i="1"/>
  <c r="L43" i="1"/>
  <c r="M43" i="1" s="1"/>
  <c r="N41" i="1"/>
  <c r="O41" i="1" s="1"/>
  <c r="P39" i="1"/>
  <c r="L39" i="1"/>
  <c r="M39" i="1" s="1"/>
  <c r="N37" i="1"/>
  <c r="O37" i="1" s="1"/>
  <c r="P35" i="1"/>
  <c r="L35" i="1"/>
  <c r="M35" i="1" s="1"/>
  <c r="N33" i="1"/>
  <c r="O33" i="1" s="1"/>
  <c r="K59" i="1"/>
  <c r="R59" i="1" s="1"/>
  <c r="K55" i="1"/>
  <c r="R55" i="1" s="1"/>
  <c r="K51" i="1"/>
  <c r="K47" i="1"/>
  <c r="K43" i="1"/>
  <c r="R43" i="1" s="1"/>
  <c r="K39" i="1"/>
  <c r="R39" i="1" s="1"/>
  <c r="K35" i="1"/>
  <c r="P57" i="1"/>
  <c r="R57" i="1" s="1"/>
  <c r="P53" i="1"/>
  <c r="R53" i="1" s="1"/>
  <c r="P49" i="1"/>
  <c r="R49" i="1" s="1"/>
  <c r="P45" i="1"/>
  <c r="P41" i="1"/>
  <c r="R41" i="1" s="1"/>
  <c r="P37" i="1"/>
  <c r="R37" i="1" s="1"/>
  <c r="P33" i="1"/>
  <c r="R33" i="1" s="1"/>
  <c r="L13" i="1"/>
  <c r="M13" i="1" s="1"/>
  <c r="K13" i="1"/>
  <c r="N29" i="1"/>
  <c r="O29" i="1" s="1"/>
  <c r="L29" i="1"/>
  <c r="M29" i="1" s="1"/>
  <c r="P29" i="1"/>
  <c r="K29" i="1"/>
  <c r="N25" i="1"/>
  <c r="O25" i="1" s="1"/>
  <c r="P25" i="1"/>
  <c r="L25" i="1"/>
  <c r="M25" i="1" s="1"/>
  <c r="K25" i="1"/>
  <c r="R25" i="1" s="1"/>
  <c r="N30" i="1"/>
  <c r="O30" i="1" s="1"/>
  <c r="P4" i="1"/>
  <c r="N3" i="1"/>
  <c r="O3" i="1" s="1"/>
  <c r="L30" i="1"/>
  <c r="M30" i="1" s="1"/>
  <c r="N26" i="1"/>
  <c r="O26" i="1" s="1"/>
  <c r="P20" i="1"/>
  <c r="K17" i="1"/>
  <c r="K9" i="1"/>
  <c r="K5" i="1"/>
  <c r="P30" i="1"/>
  <c r="N20" i="1"/>
  <c r="O20" i="1" s="1"/>
  <c r="L27" i="1"/>
  <c r="M27" i="1" s="1"/>
  <c r="P27" i="1"/>
  <c r="K27" i="1"/>
  <c r="N27" i="1"/>
  <c r="O27" i="1" s="1"/>
  <c r="K24" i="1"/>
  <c r="N24" i="1"/>
  <c r="O24" i="1" s="1"/>
  <c r="P24" i="1"/>
  <c r="L24" i="1"/>
  <c r="M24" i="1" s="1"/>
  <c r="K28" i="1"/>
  <c r="N28" i="1"/>
  <c r="O28" i="1" s="1"/>
  <c r="P28" i="1"/>
  <c r="L28" i="1"/>
  <c r="M28" i="1" s="1"/>
  <c r="N16" i="1"/>
  <c r="O16" i="1" s="1"/>
  <c r="K16" i="1"/>
  <c r="L23" i="1"/>
  <c r="M23" i="1" s="1"/>
  <c r="P23" i="1"/>
  <c r="K18" i="1"/>
  <c r="L18" i="1"/>
  <c r="M18" i="1" s="1"/>
  <c r="P18" i="1"/>
  <c r="N12" i="1"/>
  <c r="O12" i="1" s="1"/>
  <c r="K12" i="1"/>
  <c r="N11" i="1"/>
  <c r="O11" i="1" s="1"/>
  <c r="K11" i="1"/>
  <c r="L11" i="1"/>
  <c r="M11" i="1" s="1"/>
  <c r="P11" i="1"/>
  <c r="R29" i="1"/>
  <c r="N15" i="1"/>
  <c r="O15" i="1" s="1"/>
  <c r="K15" i="1"/>
  <c r="L15" i="1"/>
  <c r="M15" i="1" s="1"/>
  <c r="P15" i="1"/>
  <c r="K6" i="1"/>
  <c r="L6" i="1"/>
  <c r="M6" i="1" s="1"/>
  <c r="P6" i="1"/>
  <c r="R30" i="1"/>
  <c r="R26" i="1"/>
  <c r="P22" i="1"/>
  <c r="P16" i="1"/>
  <c r="K14" i="1"/>
  <c r="L14" i="1"/>
  <c r="M14" i="1" s="1"/>
  <c r="P14" i="1"/>
  <c r="N8" i="1"/>
  <c r="O8" i="1" s="1"/>
  <c r="K8" i="1"/>
  <c r="N7" i="1"/>
  <c r="O7" i="1" s="1"/>
  <c r="K7" i="1"/>
  <c r="L7" i="1"/>
  <c r="M7" i="1" s="1"/>
  <c r="P7" i="1"/>
  <c r="K23" i="1"/>
  <c r="N22" i="1"/>
  <c r="O22" i="1" s="1"/>
  <c r="L21" i="1"/>
  <c r="P21" i="1"/>
  <c r="N21" i="1"/>
  <c r="O21" i="1" s="1"/>
  <c r="N19" i="1"/>
  <c r="O19" i="1" s="1"/>
  <c r="K19" i="1"/>
  <c r="L19" i="1"/>
  <c r="M19" i="1" s="1"/>
  <c r="P19" i="1"/>
  <c r="L16" i="1"/>
  <c r="M16" i="1" s="1"/>
  <c r="P12" i="1"/>
  <c r="K10" i="1"/>
  <c r="L10" i="1"/>
  <c r="M10" i="1" s="1"/>
  <c r="P10" i="1"/>
  <c r="N6" i="1"/>
  <c r="O6" i="1" s="1"/>
  <c r="N4" i="1"/>
  <c r="O4" i="1" s="1"/>
  <c r="K4" i="1"/>
  <c r="N17" i="1"/>
  <c r="O17" i="1" s="1"/>
  <c r="N13" i="1"/>
  <c r="O13" i="1" s="1"/>
  <c r="N9" i="1"/>
  <c r="O9" i="1" s="1"/>
  <c r="N5" i="1"/>
  <c r="O5" i="1" s="1"/>
  <c r="P17" i="1"/>
  <c r="R17" i="1" s="1"/>
  <c r="P13" i="1"/>
  <c r="R13" i="1" s="1"/>
  <c r="P9" i="1"/>
  <c r="P5" i="1"/>
  <c r="R54" i="2" l="1"/>
  <c r="R58" i="2"/>
  <c r="R60" i="2"/>
  <c r="R35" i="2"/>
  <c r="R51" i="2"/>
  <c r="R37" i="2"/>
  <c r="R34" i="2"/>
  <c r="R38" i="2"/>
  <c r="R42" i="2"/>
  <c r="R46" i="2"/>
  <c r="R50" i="2"/>
  <c r="R39" i="2"/>
  <c r="R55" i="2"/>
  <c r="R32" i="2"/>
  <c r="R33" i="2"/>
  <c r="R41" i="2"/>
  <c r="R45" i="2"/>
  <c r="R49" i="2"/>
  <c r="R7" i="2"/>
  <c r="R23" i="2"/>
  <c r="R20" i="2"/>
  <c r="R5" i="2"/>
  <c r="R16" i="2"/>
  <c r="R6" i="2"/>
  <c r="R14" i="2"/>
  <c r="R30" i="2"/>
  <c r="R10" i="2"/>
  <c r="R15" i="2"/>
  <c r="R31" i="2"/>
  <c r="R9" i="2"/>
  <c r="R12" i="2"/>
  <c r="R26" i="2"/>
  <c r="R22" i="2"/>
  <c r="R60" i="1"/>
  <c r="R58" i="1"/>
  <c r="R36" i="1"/>
  <c r="R47" i="1"/>
  <c r="R32" i="1"/>
  <c r="R48" i="1"/>
  <c r="R46" i="1"/>
  <c r="R40" i="1"/>
  <c r="R56" i="1"/>
  <c r="R38" i="1"/>
  <c r="R52" i="1"/>
  <c r="R35" i="1"/>
  <c r="R51" i="1"/>
  <c r="R34" i="1"/>
  <c r="R54" i="1"/>
  <c r="R14" i="1"/>
  <c r="R5" i="1"/>
  <c r="R15" i="1"/>
  <c r="R24" i="1"/>
  <c r="R9" i="1"/>
  <c r="R10" i="1"/>
  <c r="R20" i="1"/>
  <c r="R22" i="1"/>
  <c r="R23" i="1"/>
  <c r="R7" i="1"/>
  <c r="R6" i="1"/>
  <c r="R12" i="1"/>
  <c r="R18" i="1"/>
  <c r="R28" i="1"/>
  <c r="R19" i="1"/>
  <c r="R16" i="1"/>
  <c r="R27" i="1"/>
  <c r="R4" i="1"/>
  <c r="R21" i="1"/>
  <c r="M21" i="1"/>
  <c r="R8" i="1"/>
  <c r="R11" i="1"/>
  <c r="R31" i="1"/>
  <c r="R3" i="2"/>
  <c r="R3" i="1"/>
</calcChain>
</file>

<file path=xl/sharedStrings.xml><?xml version="1.0" encoding="utf-8"?>
<sst xmlns="http://schemas.openxmlformats.org/spreadsheetml/2006/main" count="360" uniqueCount="23">
  <si>
    <t>University of Leeds Single Pay Spine and Grading Structure to 22/23</t>
  </si>
  <si>
    <t>Spine Point</t>
  </si>
  <si>
    <t> </t>
  </si>
  <si>
    <t>Salary from August 2022 (3% except points 3 - 22)</t>
  </si>
  <si>
    <t>Monthly amount</t>
  </si>
  <si>
    <t>Hourly Rate (Support Staff)</t>
  </si>
  <si>
    <t>Hourly Rate (Acad and Related Staff)</t>
  </si>
  <si>
    <t>2*</t>
  </si>
  <si>
    <t>n/a</t>
  </si>
  <si>
    <t>* Removal of sp 2 wef. 1.4.2020</t>
  </si>
  <si>
    <t>3% increase on all spine points except points 3-22. These have increased by a higher percentage.</t>
  </si>
  <si>
    <r>
      <t xml:space="preserve">UoL Manpower Rate Card - </t>
    </r>
    <r>
      <rPr>
        <b/>
        <sz val="10"/>
        <color rgb="FFFF0000"/>
        <rFont val="Arial"/>
        <family val="2"/>
      </rPr>
      <t>Pre AWR</t>
    </r>
  </si>
  <si>
    <t>WTR £</t>
  </si>
  <si>
    <t>WTR %</t>
  </si>
  <si>
    <t>ROP+WTR</t>
  </si>
  <si>
    <t>EMP.NI£</t>
  </si>
  <si>
    <t>EMP.NI%</t>
  </si>
  <si>
    <t>EMP.AE£</t>
  </si>
  <si>
    <t>EMP.AE%</t>
  </si>
  <si>
    <t>AL £</t>
  </si>
  <si>
    <t>COMM £</t>
  </si>
  <si>
    <t>TOTAL Payable</t>
  </si>
  <si>
    <r>
      <t xml:space="preserve">UoL Manpower Rate Card - </t>
    </r>
    <r>
      <rPr>
        <b/>
        <sz val="10"/>
        <color rgb="FFFF0000"/>
        <rFont val="Arial"/>
        <family val="2"/>
      </rPr>
      <t>Post AWR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</si>
</sst>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2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C0C0C0"/>
      <name val="Arial"/>
      <family val="2"/>
    </font>
    <font>
      <sz val="10"/>
      <color rgb="FFFFFFFF"/>
      <name val="Arial"/>
      <family val="2"/>
    </font>
    <font>
      <sz val="10"/>
      <color rgb="FFCC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1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323E4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center"/>
    </xf>
    <xf numFmtId="4" fontId="0" fillId="0" borderId="0" xfId="0" applyNumberFormat="1"/>
    <xf numFmtId="0" fontId="2" fillId="4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44" fontId="0" fillId="0" borderId="1" xfId="1" applyFont="1" applyBorder="1"/>
    <xf numFmtId="10" fontId="0" fillId="0" borderId="1" xfId="0" applyNumberFormat="1" applyBorder="1"/>
    <xf numFmtId="44" fontId="0" fillId="0" borderId="1" xfId="0" applyNumberFormat="1" applyBorder="1"/>
    <xf numFmtId="10" fontId="0" fillId="0" borderId="1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46"/>
  <sheetViews>
    <sheetView tabSelected="1" workbookViewId="0">
      <selection activeCell="I1" sqref="I1:R1"/>
    </sheetView>
  </sheetViews>
  <sheetFormatPr defaultRowHeight="12.5" x14ac:dyDescent="0.25"/>
  <cols>
    <col min="1" max="1" width="11.54296875" style="45" customWidth="1"/>
    <col min="2" max="7" width="9.1796875" style="45"/>
  </cols>
  <sheetData>
    <row r="1" spans="1:18" ht="13" x14ac:dyDescent="0.3">
      <c r="A1" s="46" t="s">
        <v>0</v>
      </c>
      <c r="B1" s="46"/>
      <c r="C1" s="46"/>
      <c r="D1" s="46"/>
      <c r="E1" s="46"/>
      <c r="F1" s="46"/>
      <c r="G1" s="46"/>
      <c r="I1" s="49" t="s">
        <v>11</v>
      </c>
      <c r="J1" s="50"/>
      <c r="K1" s="50"/>
      <c r="L1" s="50"/>
      <c r="M1" s="50"/>
      <c r="N1" s="50"/>
      <c r="O1" s="50"/>
      <c r="P1" s="50"/>
      <c r="Q1" s="50"/>
      <c r="R1" s="51"/>
    </row>
    <row r="2" spans="1:18" ht="91" x14ac:dyDescent="0.3">
      <c r="A2" s="2" t="s">
        <v>1</v>
      </c>
      <c r="B2" s="3" t="s">
        <v>2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I2" s="52" t="s">
        <v>12</v>
      </c>
      <c r="J2" s="52" t="s">
        <v>13</v>
      </c>
      <c r="K2" s="52" t="s">
        <v>14</v>
      </c>
      <c r="L2" s="52" t="s">
        <v>15</v>
      </c>
      <c r="M2" s="52" t="s">
        <v>16</v>
      </c>
      <c r="N2" s="52" t="s">
        <v>17</v>
      </c>
      <c r="O2" s="52" t="s">
        <v>18</v>
      </c>
      <c r="P2" s="52" t="s">
        <v>19</v>
      </c>
      <c r="Q2" s="52" t="s">
        <v>20</v>
      </c>
      <c r="R2" s="53" t="s">
        <v>21</v>
      </c>
    </row>
    <row r="3" spans="1:18" x14ac:dyDescent="0.25">
      <c r="A3" s="5">
        <v>60</v>
      </c>
      <c r="B3" s="6" t="s">
        <v>2</v>
      </c>
      <c r="C3" s="7" t="s">
        <v>2</v>
      </c>
      <c r="D3" s="8">
        <v>85509</v>
      </c>
      <c r="E3" s="9">
        <v>7125.75</v>
      </c>
      <c r="F3" s="10" t="s">
        <v>2</v>
      </c>
      <c r="G3" s="11">
        <v>43.85</v>
      </c>
      <c r="I3" s="54">
        <f>SUM(G3*J3)</f>
        <v>5.5049783549783546</v>
      </c>
      <c r="J3" s="55">
        <f>((28+1)/(260-(28+1)))</f>
        <v>0.12554112554112554</v>
      </c>
      <c r="K3" s="56">
        <f>SUM(G3+I3)</f>
        <v>49.354978354978357</v>
      </c>
      <c r="L3" s="54">
        <f>(((((G3+I3)*37.5)-175)*15.05%)/37.5)</f>
        <v>6.7255909090909096</v>
      </c>
      <c r="M3" s="57">
        <f>SUM(L3/G3)</f>
        <v>0.15337721571472998</v>
      </c>
      <c r="N3" s="54">
        <f>(((((G3+I3)*37.5)-120)*3%)/37.5)</f>
        <v>1.3846493506493507</v>
      </c>
      <c r="O3" s="57">
        <f>N3/G3</f>
        <v>3.1576952124272535E-2</v>
      </c>
      <c r="P3" s="54">
        <f>SUM((G3+I3)*0.5%)</f>
        <v>0.24677489177489179</v>
      </c>
      <c r="Q3" s="54">
        <v>3.64</v>
      </c>
      <c r="R3" s="56">
        <f>SUM(K3+L3+P3+N3+Q3)</f>
        <v>61.351993506493507</v>
      </c>
    </row>
    <row r="4" spans="1:18" x14ac:dyDescent="0.25">
      <c r="A4" s="5">
        <v>59</v>
      </c>
      <c r="B4" s="6" t="s">
        <v>2</v>
      </c>
      <c r="C4" s="7" t="s">
        <v>2</v>
      </c>
      <c r="D4" s="8">
        <v>83022</v>
      </c>
      <c r="E4" s="9">
        <v>6918.5</v>
      </c>
      <c r="F4" s="10" t="s">
        <v>2</v>
      </c>
      <c r="G4" s="11">
        <v>42.58</v>
      </c>
      <c r="I4" s="54">
        <f>SUM(G4*J4)</f>
        <v>5.3455411255411249</v>
      </c>
      <c r="J4" s="55">
        <f t="shared" ref="J4:J61" si="0">((28+1)/(260-(28+1)))</f>
        <v>0.12554112554112554</v>
      </c>
      <c r="K4" s="56">
        <f>SUM(G4+I4)</f>
        <v>47.925541125541123</v>
      </c>
      <c r="L4" s="54">
        <f>(((((G4+I4)*37.5)-175)*15.05%)/37.5)</f>
        <v>6.5104606060606054</v>
      </c>
      <c r="M4" s="57">
        <f>SUM(L4/G4)</f>
        <v>0.15289949755896209</v>
      </c>
      <c r="N4" s="54">
        <f>(((((G4+I4)*37.5)-120)*3%)/37.5)</f>
        <v>1.3417662337662337</v>
      </c>
      <c r="O4" s="57">
        <f>N4/G4</f>
        <v>3.1511654151391115E-2</v>
      </c>
      <c r="P4" s="54">
        <f>SUM((G4+I4)*0.5%)</f>
        <v>0.23962770562770563</v>
      </c>
      <c r="Q4" s="54">
        <v>3.64</v>
      </c>
      <c r="R4" s="56">
        <f t="shared" ref="R4:R61" si="1">SUM(K4+L4+P4+N4+Q4)</f>
        <v>59.657395670995669</v>
      </c>
    </row>
    <row r="5" spans="1:18" ht="13" thickBot="1" x14ac:dyDescent="0.3">
      <c r="A5" s="5">
        <v>58</v>
      </c>
      <c r="B5" s="6" t="s">
        <v>2</v>
      </c>
      <c r="C5" s="12" t="s">
        <v>2</v>
      </c>
      <c r="D5" s="8">
        <v>80608</v>
      </c>
      <c r="E5" s="9">
        <v>6717.33</v>
      </c>
      <c r="F5" s="10" t="s">
        <v>2</v>
      </c>
      <c r="G5" s="11">
        <v>41.34</v>
      </c>
      <c r="I5" s="54">
        <f>SUM(G5*J5)</f>
        <v>5.1898701298701297</v>
      </c>
      <c r="J5" s="55">
        <f t="shared" si="0"/>
        <v>0.12554112554112554</v>
      </c>
      <c r="K5" s="56">
        <f>SUM(G5+I5)</f>
        <v>46.529870129870133</v>
      </c>
      <c r="L5" s="54">
        <f>(((((G5+I5)*37.5)-175)*15.05%)/37.5)</f>
        <v>6.3004121212121218</v>
      </c>
      <c r="M5" s="57">
        <f>SUM(L5/G5)</f>
        <v>0.15240474410285731</v>
      </c>
      <c r="N5" s="54">
        <f>(((((G5+I5)*37.5)-120)*3%)/37.5)</f>
        <v>1.2998961038961041</v>
      </c>
      <c r="O5" s="57">
        <f>N5/G5</f>
        <v>3.144402767044277E-2</v>
      </c>
      <c r="P5" s="54">
        <f>SUM((G5+I5)*0.5%)</f>
        <v>0.23264935064935066</v>
      </c>
      <c r="Q5" s="54">
        <v>3.64</v>
      </c>
      <c r="R5" s="56">
        <f t="shared" si="1"/>
        <v>58.002827705627709</v>
      </c>
    </row>
    <row r="6" spans="1:18" x14ac:dyDescent="0.25">
      <c r="A6" s="5">
        <v>57</v>
      </c>
      <c r="B6" s="13" t="s">
        <v>2</v>
      </c>
      <c r="C6" s="14" t="s">
        <v>2</v>
      </c>
      <c r="D6" s="8">
        <v>78266</v>
      </c>
      <c r="E6" s="9">
        <v>6522.17</v>
      </c>
      <c r="F6" s="10" t="s">
        <v>2</v>
      </c>
      <c r="G6" s="11">
        <v>40.14</v>
      </c>
      <c r="I6" s="54">
        <f>SUM(G6*J6)</f>
        <v>5.0392207792207788</v>
      </c>
      <c r="J6" s="55">
        <f t="shared" si="0"/>
        <v>0.12554112554112554</v>
      </c>
      <c r="K6" s="56">
        <f>SUM(G6+I6)</f>
        <v>45.179220779220778</v>
      </c>
      <c r="L6" s="54">
        <f>(((((G6+I6)*37.5)-175)*15.05%)/37.5)</f>
        <v>6.0971393939393934</v>
      </c>
      <c r="M6" s="57">
        <f>SUM(L6/G6)</f>
        <v>0.15189684588787727</v>
      </c>
      <c r="N6" s="54">
        <f>(((((G6+I6)*37.5)-120)*3%)/37.5)</f>
        <v>1.2593766233766233</v>
      </c>
      <c r="O6" s="57">
        <f>N6/G6</f>
        <v>3.1374604468774867E-2</v>
      </c>
      <c r="P6" s="54">
        <f>SUM((G6+I6)*0.5%)</f>
        <v>0.2258961038961039</v>
      </c>
      <c r="Q6" s="54">
        <v>3.64</v>
      </c>
      <c r="R6" s="56">
        <f t="shared" si="1"/>
        <v>56.401632900432901</v>
      </c>
    </row>
    <row r="7" spans="1:18" x14ac:dyDescent="0.25">
      <c r="A7" s="5">
        <v>56</v>
      </c>
      <c r="B7" s="13" t="s">
        <v>2</v>
      </c>
      <c r="C7" s="14">
        <v>10</v>
      </c>
      <c r="D7" s="8">
        <v>75991</v>
      </c>
      <c r="E7" s="9">
        <v>6332.58</v>
      </c>
      <c r="F7" s="10" t="s">
        <v>2</v>
      </c>
      <c r="G7" s="11">
        <v>38.97</v>
      </c>
      <c r="I7" s="54">
        <f>SUM(G7*J7)</f>
        <v>4.8923376623376624</v>
      </c>
      <c r="J7" s="55">
        <f t="shared" si="0"/>
        <v>0.12554112554112554</v>
      </c>
      <c r="K7" s="56">
        <f>SUM(G7+I7)</f>
        <v>43.862337662337659</v>
      </c>
      <c r="L7" s="54">
        <f>(((((G7+I7)*37.5)-175)*15.05%)/37.5)</f>
        <v>5.8989484848484839</v>
      </c>
      <c r="M7" s="57">
        <f>SUM(L7/G7)</f>
        <v>0.15137152899277609</v>
      </c>
      <c r="N7" s="54">
        <f>(((((G7+I7)*37.5)-120)*3%)/37.5)</f>
        <v>1.2198701298701295</v>
      </c>
      <c r="O7" s="57">
        <f>N7/G7</f>
        <v>3.1302800355918134E-2</v>
      </c>
      <c r="P7" s="54">
        <f>SUM((G7+I7)*0.5%)</f>
        <v>0.21931168831168829</v>
      </c>
      <c r="Q7" s="54">
        <v>3.64</v>
      </c>
      <c r="R7" s="56">
        <f t="shared" si="1"/>
        <v>54.840467965367964</v>
      </c>
    </row>
    <row r="8" spans="1:18" x14ac:dyDescent="0.25">
      <c r="A8" s="5">
        <v>55</v>
      </c>
      <c r="B8" s="13" t="s">
        <v>2</v>
      </c>
      <c r="C8" s="14" t="s">
        <v>2</v>
      </c>
      <c r="D8" s="8">
        <v>73785</v>
      </c>
      <c r="E8" s="9">
        <v>6148.75</v>
      </c>
      <c r="F8" s="10" t="s">
        <v>2</v>
      </c>
      <c r="G8" s="11">
        <v>37.840000000000003</v>
      </c>
      <c r="I8" s="54">
        <f>SUM(G8*J8)</f>
        <v>4.7504761904761903</v>
      </c>
      <c r="J8" s="55">
        <f t="shared" si="0"/>
        <v>0.12554112554112554</v>
      </c>
      <c r="K8" s="56">
        <f>SUM(G8+I8)</f>
        <v>42.590476190476195</v>
      </c>
      <c r="L8" s="54">
        <f>(((((G8+I8)*37.5)-175)*15.05%)/37.5)</f>
        <v>5.707533333333334</v>
      </c>
      <c r="M8" s="57">
        <f>SUM(L8/G8)</f>
        <v>0.15083333333333335</v>
      </c>
      <c r="N8" s="54">
        <f>(((((G8+I8)*37.5)-120)*3%)/37.5)</f>
        <v>1.1817142857142857</v>
      </c>
      <c r="O8" s="57">
        <f>N8/G8</f>
        <v>3.1229235880398668E-2</v>
      </c>
      <c r="P8" s="54">
        <f>SUM((G8+I8)*0.5%)</f>
        <v>0.21295238095238098</v>
      </c>
      <c r="Q8" s="54">
        <v>3.64</v>
      </c>
      <c r="R8" s="56">
        <f t="shared" si="1"/>
        <v>53.332676190476192</v>
      </c>
    </row>
    <row r="9" spans="1:18" x14ac:dyDescent="0.25">
      <c r="A9" s="5">
        <v>54</v>
      </c>
      <c r="B9" s="13" t="s">
        <v>2</v>
      </c>
      <c r="C9" s="14" t="s">
        <v>2</v>
      </c>
      <c r="D9" s="8">
        <v>71643</v>
      </c>
      <c r="E9" s="9">
        <v>5970.25</v>
      </c>
      <c r="F9" s="10" t="s">
        <v>2</v>
      </c>
      <c r="G9" s="11">
        <v>36.74</v>
      </c>
      <c r="I9" s="54">
        <f>SUM(G9*J9)</f>
        <v>4.6123809523809527</v>
      </c>
      <c r="J9" s="55">
        <f t="shared" si="0"/>
        <v>0.12554112554112554</v>
      </c>
      <c r="K9" s="56">
        <f>SUM(G9+I9)</f>
        <v>41.352380952380955</v>
      </c>
      <c r="L9" s="54">
        <f>(((((G9+I9)*37.5)-175)*15.05%)/37.5)</f>
        <v>5.5212000000000003</v>
      </c>
      <c r="M9" s="57">
        <f>SUM(L9/G9)</f>
        <v>0.15027762656505173</v>
      </c>
      <c r="N9" s="54">
        <f>(((((G9+I9)*37.5)-120)*3%)/37.5)</f>
        <v>1.1445714285714286</v>
      </c>
      <c r="O9" s="57">
        <f>N9/G9</f>
        <v>3.1153277859864683E-2</v>
      </c>
      <c r="P9" s="54">
        <f>SUM((G9+I9)*0.5%)</f>
        <v>0.20676190476190479</v>
      </c>
      <c r="Q9" s="54">
        <v>3.64</v>
      </c>
      <c r="R9" s="56">
        <f t="shared" si="1"/>
        <v>51.864914285714292</v>
      </c>
    </row>
    <row r="10" spans="1:18" ht="13" thickBot="1" x14ac:dyDescent="0.3">
      <c r="A10" s="5">
        <v>53</v>
      </c>
      <c r="B10" s="13" t="s">
        <v>2</v>
      </c>
      <c r="C10" s="14" t="s">
        <v>2</v>
      </c>
      <c r="D10" s="8">
        <v>69560</v>
      </c>
      <c r="E10" s="9">
        <v>5796.67</v>
      </c>
      <c r="F10" s="10" t="s">
        <v>2</v>
      </c>
      <c r="G10" s="11">
        <v>35.67</v>
      </c>
      <c r="I10" s="54">
        <f>SUM(G10*J10)</f>
        <v>4.4780519480519478</v>
      </c>
      <c r="J10" s="55">
        <f t="shared" si="0"/>
        <v>0.12554112554112554</v>
      </c>
      <c r="K10" s="56">
        <f>SUM(G10+I10)</f>
        <v>40.14805194805195</v>
      </c>
      <c r="L10" s="54">
        <f>(((((G10+I10)*37.5)-175)*15.05%)/37.5)</f>
        <v>5.3399484848484846</v>
      </c>
      <c r="M10" s="57">
        <f>SUM(L10/G10)</f>
        <v>0.14970419077231523</v>
      </c>
      <c r="N10" s="54">
        <f>(((((G10+I10)*37.5)-120)*3%)/37.5)</f>
        <v>1.1084415584415586</v>
      </c>
      <c r="O10" s="57">
        <f>N10/G10</f>
        <v>3.1074896508033599E-2</v>
      </c>
      <c r="P10" s="54">
        <f>SUM((G10+I10)*0.5%)</f>
        <v>0.20074025974025975</v>
      </c>
      <c r="Q10" s="54">
        <v>3.64</v>
      </c>
      <c r="R10" s="56">
        <f t="shared" si="1"/>
        <v>50.437182251082248</v>
      </c>
    </row>
    <row r="11" spans="1:18" x14ac:dyDescent="0.25">
      <c r="A11" s="15">
        <v>52</v>
      </c>
      <c r="B11" s="16" t="s">
        <v>2</v>
      </c>
      <c r="C11" s="14" t="s">
        <v>2</v>
      </c>
      <c r="D11" s="8">
        <v>67540</v>
      </c>
      <c r="E11" s="9">
        <v>5628.33</v>
      </c>
      <c r="F11" s="10" t="s">
        <v>2</v>
      </c>
      <c r="G11" s="11">
        <v>34.64</v>
      </c>
      <c r="I11" s="54">
        <f>SUM(G11*J11)</f>
        <v>4.348744588744589</v>
      </c>
      <c r="J11" s="55">
        <f t="shared" si="0"/>
        <v>0.12554112554112554</v>
      </c>
      <c r="K11" s="56">
        <f>SUM(G11+I11)</f>
        <v>38.988744588744588</v>
      </c>
      <c r="L11" s="54">
        <f>(((((G11+I11)*37.5)-175)*15.05%)/37.5)</f>
        <v>5.1654727272727268</v>
      </c>
      <c r="M11" s="57">
        <f>SUM(L11/G11)</f>
        <v>0.14911872769263068</v>
      </c>
      <c r="N11" s="54">
        <f>(((((G11+I11)*37.5)-120)*3%)/37.5)</f>
        <v>1.0736623376623375</v>
      </c>
      <c r="O11" s="57">
        <f>N11/G11</f>
        <v>3.099487117962868E-2</v>
      </c>
      <c r="P11" s="54">
        <f>SUM((G11+I11)*0.5%)</f>
        <v>0.19494372294372295</v>
      </c>
      <c r="Q11" s="54">
        <v>3.64</v>
      </c>
      <c r="R11" s="56">
        <f t="shared" si="1"/>
        <v>49.062823376623371</v>
      </c>
    </row>
    <row r="12" spans="1:18" x14ac:dyDescent="0.25">
      <c r="A12" s="5">
        <v>51</v>
      </c>
      <c r="B12" s="17" t="s">
        <v>2</v>
      </c>
      <c r="C12" s="14" t="s">
        <v>2</v>
      </c>
      <c r="D12" s="8">
        <v>65578</v>
      </c>
      <c r="E12" s="9">
        <v>5464.83</v>
      </c>
      <c r="F12" s="10" t="s">
        <v>2</v>
      </c>
      <c r="G12" s="11">
        <v>33.630000000000003</v>
      </c>
      <c r="I12" s="54">
        <f>SUM(G12*J12)</f>
        <v>4.2219480519480523</v>
      </c>
      <c r="J12" s="55">
        <f t="shared" si="0"/>
        <v>0.12554112554112554</v>
      </c>
      <c r="K12" s="56">
        <f>SUM(G12+I12)</f>
        <v>37.851948051948057</v>
      </c>
      <c r="L12" s="54">
        <f>(((((G12+I12)*37.5)-175)*15.05%)/37.5)</f>
        <v>4.9943848484848488</v>
      </c>
      <c r="M12" s="57">
        <f>SUM(L12/G12)</f>
        <v>0.14850980816190451</v>
      </c>
      <c r="N12" s="54">
        <f>(((((G12+I12)*37.5)-120)*3%)/37.5)</f>
        <v>1.0395584415584416</v>
      </c>
      <c r="O12" s="57">
        <f>N12/G12</f>
        <v>3.091163965383412E-2</v>
      </c>
      <c r="P12" s="54">
        <f>SUM((G12+I12)*0.5%)</f>
        <v>0.18925974025974029</v>
      </c>
      <c r="Q12" s="54">
        <v>3.64</v>
      </c>
      <c r="R12" s="56">
        <f t="shared" si="1"/>
        <v>47.71515108225109</v>
      </c>
    </row>
    <row r="13" spans="1:18" ht="13" thickBot="1" x14ac:dyDescent="0.3">
      <c r="A13" s="5">
        <v>50</v>
      </c>
      <c r="B13" s="18" t="s">
        <v>2</v>
      </c>
      <c r="C13" s="19" t="s">
        <v>2</v>
      </c>
      <c r="D13" s="8">
        <v>63673</v>
      </c>
      <c r="E13" s="9">
        <v>5306.08</v>
      </c>
      <c r="F13" s="10" t="s">
        <v>2</v>
      </c>
      <c r="G13" s="11">
        <v>32.65</v>
      </c>
      <c r="I13" s="54">
        <f>SUM(G13*J13)</f>
        <v>4.0989177489177484</v>
      </c>
      <c r="J13" s="55">
        <f t="shared" si="0"/>
        <v>0.12554112554112554</v>
      </c>
      <c r="K13" s="56">
        <f>SUM(G13+I13)</f>
        <v>36.748917748917748</v>
      </c>
      <c r="L13" s="54">
        <f>(((((G13+I13)*37.5)-175)*15.05%)/37.5)</f>
        <v>4.8283787878787878</v>
      </c>
      <c r="M13" s="57">
        <f>SUM(L13/G13)</f>
        <v>0.14788296440670101</v>
      </c>
      <c r="N13" s="54">
        <f>(((((G13+I13)*37.5)-120)*3%)/37.5)</f>
        <v>1.0064675324675325</v>
      </c>
      <c r="O13" s="57">
        <f>N13/G13</f>
        <v>3.0825958115391502E-2</v>
      </c>
      <c r="P13" s="54">
        <f>SUM((G13+I13)*0.5%)</f>
        <v>0.18374458874458874</v>
      </c>
      <c r="Q13" s="54">
        <v>3.64</v>
      </c>
      <c r="R13" s="56">
        <f t="shared" si="1"/>
        <v>46.407508658008659</v>
      </c>
    </row>
    <row r="14" spans="1:18" x14ac:dyDescent="0.25">
      <c r="A14" s="5">
        <v>49</v>
      </c>
      <c r="B14" s="20" t="s">
        <v>2</v>
      </c>
      <c r="C14" s="21" t="s">
        <v>2</v>
      </c>
      <c r="D14" s="8">
        <v>61823</v>
      </c>
      <c r="E14" s="9">
        <v>5151.92</v>
      </c>
      <c r="F14" s="10" t="s">
        <v>2</v>
      </c>
      <c r="G14" s="11">
        <v>31.7</v>
      </c>
      <c r="I14" s="54">
        <f>SUM(G14*J14)</f>
        <v>3.9796536796536794</v>
      </c>
      <c r="J14" s="55">
        <f t="shared" si="0"/>
        <v>0.12554112554112554</v>
      </c>
      <c r="K14" s="56">
        <f>SUM(G14+I14)</f>
        <v>35.679653679653676</v>
      </c>
      <c r="L14" s="54">
        <f>(((((G14+I14)*37.5)-175)*15.05%)/37.5)</f>
        <v>4.6674545454545449</v>
      </c>
      <c r="M14" s="57">
        <f>SUM(L14/G14)</f>
        <v>0.14723831373673643</v>
      </c>
      <c r="N14" s="54">
        <f>(((((G14+I14)*37.5)-120)*3%)/37.5)</f>
        <v>0.97438961038961014</v>
      </c>
      <c r="O14" s="57">
        <f>N14/G14</f>
        <v>3.0737842599041328E-2</v>
      </c>
      <c r="P14" s="54">
        <f>SUM((G14+I14)*0.5%)</f>
        <v>0.17839826839826839</v>
      </c>
      <c r="Q14" s="54">
        <v>3.64</v>
      </c>
      <c r="R14" s="56">
        <f t="shared" si="1"/>
        <v>45.139896103896099</v>
      </c>
    </row>
    <row r="15" spans="1:18" x14ac:dyDescent="0.25">
      <c r="A15" s="5">
        <v>48</v>
      </c>
      <c r="B15" s="20">
        <v>9</v>
      </c>
      <c r="C15" s="21" t="s">
        <v>2</v>
      </c>
      <c r="D15" s="8">
        <v>60027</v>
      </c>
      <c r="E15" s="9">
        <v>5002.25</v>
      </c>
      <c r="F15" s="10" t="s">
        <v>2</v>
      </c>
      <c r="G15" s="11">
        <v>30.78</v>
      </c>
      <c r="I15" s="54">
        <f>SUM(G15*J15)</f>
        <v>3.8641558441558441</v>
      </c>
      <c r="J15" s="55">
        <f t="shared" si="0"/>
        <v>0.12554112554112554</v>
      </c>
      <c r="K15" s="56">
        <f>SUM(G15+I15)</f>
        <v>34.644155844155847</v>
      </c>
      <c r="L15" s="54">
        <f>(((((G15+I15)*37.5)-175)*15.05%)/37.5)</f>
        <v>4.5116121212121216</v>
      </c>
      <c r="M15" s="57">
        <f>SUM(L15/G15)</f>
        <v>0.14657609230708646</v>
      </c>
      <c r="N15" s="54">
        <f>(((((G15+I15)*37.5)-120)*3%)/37.5)</f>
        <v>0.94332467532467545</v>
      </c>
      <c r="O15" s="57">
        <f>N15/G15</f>
        <v>3.0647325384167493E-2</v>
      </c>
      <c r="P15" s="54">
        <f>SUM((G15+I15)*0.5%)</f>
        <v>0.17322077922077925</v>
      </c>
      <c r="Q15" s="54">
        <v>3.64</v>
      </c>
      <c r="R15" s="56">
        <f t="shared" si="1"/>
        <v>43.912313419913424</v>
      </c>
    </row>
    <row r="16" spans="1:18" ht="13" thickBot="1" x14ac:dyDescent="0.3">
      <c r="A16" s="5">
        <v>47</v>
      </c>
      <c r="B16" s="20" t="s">
        <v>2</v>
      </c>
      <c r="C16" s="22" t="s">
        <v>2</v>
      </c>
      <c r="D16" s="8">
        <v>58284</v>
      </c>
      <c r="E16" s="9">
        <v>4857</v>
      </c>
      <c r="F16" s="10" t="s">
        <v>2</v>
      </c>
      <c r="G16" s="11">
        <v>29.89</v>
      </c>
      <c r="I16" s="54">
        <f>SUM(G16*J16)</f>
        <v>3.7524242424242424</v>
      </c>
      <c r="J16" s="55">
        <f t="shared" si="0"/>
        <v>0.12554112554112554</v>
      </c>
      <c r="K16" s="56">
        <f>SUM(G16+I16)</f>
        <v>33.642424242424241</v>
      </c>
      <c r="L16" s="54">
        <f>(((((G16+I16)*37.5)-175)*15.05%)/37.5)</f>
        <v>4.3608515151515146</v>
      </c>
      <c r="M16" s="57">
        <f>SUM(L16/G16)</f>
        <v>0.14589667163437653</v>
      </c>
      <c r="N16" s="54">
        <f>(((((G16+I16)*37.5)-120)*3%)/37.5)</f>
        <v>0.91327272727272713</v>
      </c>
      <c r="O16" s="57">
        <f>N16/G16</f>
        <v>3.055445725234952E-2</v>
      </c>
      <c r="P16" s="54">
        <f>SUM((G16+I16)*0.5%)</f>
        <v>0.1682121212121212</v>
      </c>
      <c r="Q16" s="54">
        <v>3.64</v>
      </c>
      <c r="R16" s="56">
        <f t="shared" si="1"/>
        <v>42.724760606060606</v>
      </c>
    </row>
    <row r="17" spans="1:18" x14ac:dyDescent="0.25">
      <c r="A17" s="5">
        <v>46</v>
      </c>
      <c r="B17" s="20" t="s">
        <v>2</v>
      </c>
      <c r="C17" s="7" t="s">
        <v>2</v>
      </c>
      <c r="D17" s="8">
        <v>56592</v>
      </c>
      <c r="E17" s="9">
        <v>4716</v>
      </c>
      <c r="F17" s="10" t="s">
        <v>2</v>
      </c>
      <c r="G17" s="11">
        <v>29.02</v>
      </c>
      <c r="I17" s="54">
        <f>SUM(G17*J17)</f>
        <v>3.6432034632034629</v>
      </c>
      <c r="J17" s="55">
        <f t="shared" si="0"/>
        <v>0.12554112554112554</v>
      </c>
      <c r="K17" s="56">
        <f>SUM(G17+I17)</f>
        <v>32.663203463203459</v>
      </c>
      <c r="L17" s="54">
        <f>(((((G17+I17)*37.5)-175)*15.05%)/37.5)</f>
        <v>4.2134787878787874</v>
      </c>
      <c r="M17" s="57">
        <f>SUM(L17/G17)</f>
        <v>0.14519223941691203</v>
      </c>
      <c r="N17" s="54">
        <f>(((((G17+I17)*37.5)-120)*3%)/37.5)</f>
        <v>0.88389610389610374</v>
      </c>
      <c r="O17" s="57">
        <f>N17/G17</f>
        <v>3.0458170361685175E-2</v>
      </c>
      <c r="P17" s="54">
        <f>SUM((G17+I17)*0.5%)</f>
        <v>0.1633160173160173</v>
      </c>
      <c r="Q17" s="54">
        <v>3.64</v>
      </c>
      <c r="R17" s="56">
        <f t="shared" si="1"/>
        <v>41.563894372294371</v>
      </c>
    </row>
    <row r="18" spans="1:18" x14ac:dyDescent="0.25">
      <c r="A18" s="5">
        <v>45</v>
      </c>
      <c r="B18" s="20" t="s">
        <v>2</v>
      </c>
      <c r="C18" s="7" t="s">
        <v>2</v>
      </c>
      <c r="D18" s="8">
        <v>54949</v>
      </c>
      <c r="E18" s="9">
        <v>4579.08</v>
      </c>
      <c r="F18" s="10" t="s">
        <v>2</v>
      </c>
      <c r="G18" s="11">
        <v>28.18</v>
      </c>
      <c r="I18" s="54">
        <f>SUM(G18*J18)</f>
        <v>3.5377489177489174</v>
      </c>
      <c r="J18" s="55">
        <f t="shared" si="0"/>
        <v>0.12554112554112554</v>
      </c>
      <c r="K18" s="56">
        <f>SUM(G18+I18)</f>
        <v>31.717748917748917</v>
      </c>
      <c r="L18" s="54">
        <f>(((((G18+I18)*37.5)-175)*15.05%)/37.5)</f>
        <v>4.0711878787878781</v>
      </c>
      <c r="M18" s="57">
        <f>SUM(L18/G18)</f>
        <v>0.1444708260748005</v>
      </c>
      <c r="N18" s="54">
        <f>(((((G18+I18)*37.5)-120)*3%)/37.5)</f>
        <v>0.85553246753246759</v>
      </c>
      <c r="O18" s="57">
        <f>N18/G18</f>
        <v>3.035956236807905E-2</v>
      </c>
      <c r="P18" s="54">
        <f>SUM((G18+I18)*0.5%)</f>
        <v>0.15858874458874458</v>
      </c>
      <c r="Q18" s="54">
        <v>3.64</v>
      </c>
      <c r="R18" s="56">
        <f t="shared" si="1"/>
        <v>40.443058008658014</v>
      </c>
    </row>
    <row r="19" spans="1:18" ht="13" thickBot="1" x14ac:dyDescent="0.3">
      <c r="A19" s="5">
        <v>44</v>
      </c>
      <c r="B19" s="23" t="s">
        <v>2</v>
      </c>
      <c r="C19" s="12" t="s">
        <v>2</v>
      </c>
      <c r="D19" s="8">
        <v>53353</v>
      </c>
      <c r="E19" s="9">
        <v>4446.08</v>
      </c>
      <c r="F19" s="10" t="s">
        <v>2</v>
      </c>
      <c r="G19" s="11">
        <v>27.36</v>
      </c>
      <c r="I19" s="54">
        <f>SUM(G19*J19)</f>
        <v>3.4348051948051945</v>
      </c>
      <c r="J19" s="55">
        <f t="shared" si="0"/>
        <v>0.12554112554112554</v>
      </c>
      <c r="K19" s="56">
        <f>SUM(G19+I19)</f>
        <v>30.794805194805193</v>
      </c>
      <c r="L19" s="54">
        <f>(((((G19+I19)*37.5)-175)*15.05%)/37.5)</f>
        <v>3.9322848484848478</v>
      </c>
      <c r="M19" s="57">
        <f>SUM(L19/G19)</f>
        <v>0.14372386142122981</v>
      </c>
      <c r="N19" s="54">
        <f>(((((G19+I19)*37.5)-120)*3%)/37.5)</f>
        <v>0.82784415584415583</v>
      </c>
      <c r="O19" s="57">
        <f>N19/G19</f>
        <v>3.0257461836409205E-2</v>
      </c>
      <c r="P19" s="54">
        <f>SUM((G19+I19)*0.5%)</f>
        <v>0.15397402597402596</v>
      </c>
      <c r="Q19" s="54">
        <v>3.64</v>
      </c>
      <c r="R19" s="56">
        <f t="shared" si="1"/>
        <v>39.348908225108218</v>
      </c>
    </row>
    <row r="20" spans="1:18" x14ac:dyDescent="0.25">
      <c r="A20" s="5">
        <v>43</v>
      </c>
      <c r="B20" s="6" t="s">
        <v>2</v>
      </c>
      <c r="C20" s="24" t="s">
        <v>2</v>
      </c>
      <c r="D20" s="8">
        <v>51805</v>
      </c>
      <c r="E20" s="9">
        <v>4317.08</v>
      </c>
      <c r="F20" s="10" t="s">
        <v>2</v>
      </c>
      <c r="G20" s="11">
        <v>26.57</v>
      </c>
      <c r="I20" s="54">
        <f>SUM(G20*J20)</f>
        <v>3.3356277056277057</v>
      </c>
      <c r="J20" s="55">
        <f t="shared" si="0"/>
        <v>0.12554112554112554</v>
      </c>
      <c r="K20" s="56">
        <f>SUM(G20+I20)</f>
        <v>29.905627705627705</v>
      </c>
      <c r="L20" s="54">
        <f>(((((G20+I20)*37.5)-175)*15.05%)/37.5)</f>
        <v>3.7984636363636355</v>
      </c>
      <c r="M20" s="57">
        <f>SUM(L20/G20)</f>
        <v>0.14296061860608339</v>
      </c>
      <c r="N20" s="54">
        <f>(((((G20+I20)*37.5)-120)*3%)/37.5)</f>
        <v>0.80116883116883109</v>
      </c>
      <c r="O20" s="57">
        <f>N20/G20</f>
        <v>3.0153136287874711E-2</v>
      </c>
      <c r="P20" s="54">
        <f>SUM((G20+I20)*0.5%)</f>
        <v>0.14952813852813854</v>
      </c>
      <c r="Q20" s="54">
        <v>3.64</v>
      </c>
      <c r="R20" s="56">
        <f t="shared" si="1"/>
        <v>38.294788311688315</v>
      </c>
    </row>
    <row r="21" spans="1:18" x14ac:dyDescent="0.25">
      <c r="A21" s="5">
        <v>42</v>
      </c>
      <c r="B21" s="6" t="s">
        <v>2</v>
      </c>
      <c r="C21" s="24">
        <v>8</v>
      </c>
      <c r="D21" s="8">
        <v>50300</v>
      </c>
      <c r="E21" s="9">
        <v>4191.67</v>
      </c>
      <c r="F21" s="10" t="s">
        <v>2</v>
      </c>
      <c r="G21" s="11">
        <v>25.79</v>
      </c>
      <c r="I21" s="54">
        <f>SUM(G21*J21)</f>
        <v>3.2377056277056275</v>
      </c>
      <c r="J21" s="55">
        <f t="shared" si="0"/>
        <v>0.12554112554112554</v>
      </c>
      <c r="K21" s="56">
        <f>SUM(G21+I21)</f>
        <v>29.027705627705625</v>
      </c>
      <c r="L21" s="54">
        <f>(((((G21+I21)*37.5)-175)*15.05%)/37.5)</f>
        <v>3.6663363636363631</v>
      </c>
      <c r="M21" s="57">
        <f>SUM(L21/G21)</f>
        <v>0.1421611618315767</v>
      </c>
      <c r="N21" s="54">
        <f>(((((G21+I21)*37.5)-120)*3%)/37.5)</f>
        <v>0.77483116883116865</v>
      </c>
      <c r="O21" s="57">
        <f>N21/G21</f>
        <v>3.0043860753438102E-2</v>
      </c>
      <c r="P21" s="54">
        <f>SUM((G21+I21)*0.5%)</f>
        <v>0.14513852813852812</v>
      </c>
      <c r="Q21" s="54">
        <v>3.64</v>
      </c>
      <c r="R21" s="56">
        <f t="shared" si="1"/>
        <v>37.254011688311692</v>
      </c>
    </row>
    <row r="22" spans="1:18" x14ac:dyDescent="0.25">
      <c r="A22" s="5">
        <v>41</v>
      </c>
      <c r="B22" s="6" t="s">
        <v>2</v>
      </c>
      <c r="C22" s="24" t="s">
        <v>2</v>
      </c>
      <c r="D22" s="8">
        <v>48841</v>
      </c>
      <c r="E22" s="9">
        <v>4070.08</v>
      </c>
      <c r="F22" s="10" t="s">
        <v>2</v>
      </c>
      <c r="G22" s="11">
        <v>25.05</v>
      </c>
      <c r="I22" s="54">
        <f>SUM(G22*J22)</f>
        <v>3.1448051948051949</v>
      </c>
      <c r="J22" s="55">
        <f t="shared" si="0"/>
        <v>0.12554112554112554</v>
      </c>
      <c r="K22" s="56">
        <f>SUM(G22+I22)</f>
        <v>28.194805194805195</v>
      </c>
      <c r="L22" s="54">
        <f>(((((G22+I22)*37.5)-175)*15.05%)/37.5)</f>
        <v>3.5409848484848485</v>
      </c>
      <c r="M22" s="57">
        <f>SUM(L22/G22)</f>
        <v>0.14135668057823747</v>
      </c>
      <c r="N22" s="54">
        <f>(((((G22+I22)*37.5)-120)*3%)/37.5)</f>
        <v>0.74984415584415576</v>
      </c>
      <c r="O22" s="57">
        <f>N22/G22</f>
        <v>2.9933898436892446E-2</v>
      </c>
      <c r="P22" s="54">
        <f>SUM((G22+I22)*0.5%)</f>
        <v>0.14097402597402597</v>
      </c>
      <c r="Q22" s="54">
        <v>3.64</v>
      </c>
      <c r="R22" s="56">
        <f t="shared" si="1"/>
        <v>36.266608225108229</v>
      </c>
    </row>
    <row r="23" spans="1:18" ht="13" thickBot="1" x14ac:dyDescent="0.3">
      <c r="A23" s="5">
        <v>40</v>
      </c>
      <c r="B23" s="25" t="s">
        <v>2</v>
      </c>
      <c r="C23" s="24" t="s">
        <v>2</v>
      </c>
      <c r="D23" s="8">
        <v>47423</v>
      </c>
      <c r="E23" s="9">
        <v>3951.92</v>
      </c>
      <c r="F23" s="10" t="s">
        <v>2</v>
      </c>
      <c r="G23" s="11">
        <v>24.32</v>
      </c>
      <c r="I23" s="54">
        <f>SUM(G23*J23)</f>
        <v>3.053160173160173</v>
      </c>
      <c r="J23" s="55">
        <f t="shared" si="0"/>
        <v>0.12554112554112554</v>
      </c>
      <c r="K23" s="56">
        <f>SUM(G23+I23)</f>
        <v>27.373160173160173</v>
      </c>
      <c r="L23" s="54">
        <f>(((((G23+I23)*37.5)-175)*15.05%)/37.5)</f>
        <v>3.4173272727272721</v>
      </c>
      <c r="M23" s="57">
        <f>SUM(L23/G23)</f>
        <v>0.14051510167464112</v>
      </c>
      <c r="N23" s="54">
        <f>(((((G23+I23)*37.5)-120)*3%)/37.5)</f>
        <v>0.72519480519480506</v>
      </c>
      <c r="O23" s="57">
        <f>N23/G23</f>
        <v>2.981886534518113E-2</v>
      </c>
      <c r="P23" s="54">
        <f>SUM((G23+I23)*0.5%)</f>
        <v>0.13686580086580086</v>
      </c>
      <c r="Q23" s="54">
        <v>3.64</v>
      </c>
      <c r="R23" s="56">
        <f t="shared" si="1"/>
        <v>35.292548051948046</v>
      </c>
    </row>
    <row r="24" spans="1:18" x14ac:dyDescent="0.25">
      <c r="A24" s="5">
        <v>39</v>
      </c>
      <c r="B24" s="26" t="s">
        <v>2</v>
      </c>
      <c r="C24" s="24" t="s">
        <v>2</v>
      </c>
      <c r="D24" s="8">
        <v>46047</v>
      </c>
      <c r="E24" s="9">
        <v>3837.25</v>
      </c>
      <c r="F24" s="11" t="s">
        <v>2</v>
      </c>
      <c r="G24" s="11">
        <v>23.61</v>
      </c>
      <c r="H24" s="28"/>
      <c r="I24" s="54">
        <f>SUM(G24*J24)</f>
        <v>2.964025974025974</v>
      </c>
      <c r="J24" s="55">
        <f t="shared" si="0"/>
        <v>0.12554112554112554</v>
      </c>
      <c r="K24" s="56">
        <f>SUM(G24+I24)</f>
        <v>26.574025974025972</v>
      </c>
      <c r="L24" s="54">
        <f>(((((G24+I24)*37.5)-175)*15.05%)/37.5)</f>
        <v>3.2970575757575755</v>
      </c>
      <c r="M24" s="57">
        <f>SUM(L24/G24)</f>
        <v>0.13964665716889349</v>
      </c>
      <c r="N24" s="54">
        <f>(((((G24+I24)*37.5)-120)*3%)/37.5)</f>
        <v>0.70122077922077908</v>
      </c>
      <c r="O24" s="57">
        <f>N24/G24</f>
        <v>2.9700160068647993E-2</v>
      </c>
      <c r="P24" s="54">
        <f>SUM((G24+I24)*0.5%)</f>
        <v>0.13287012987012986</v>
      </c>
      <c r="Q24" s="54">
        <v>3.64</v>
      </c>
      <c r="R24" s="56">
        <f t="shared" si="1"/>
        <v>34.34517445887446</v>
      </c>
    </row>
    <row r="25" spans="1:18" x14ac:dyDescent="0.25">
      <c r="A25" s="5">
        <v>38</v>
      </c>
      <c r="B25" s="26" t="s">
        <v>2</v>
      </c>
      <c r="C25" s="24" t="s">
        <v>2</v>
      </c>
      <c r="D25" s="8">
        <v>44737</v>
      </c>
      <c r="E25" s="9">
        <v>3728.08</v>
      </c>
      <c r="F25" s="11" t="s">
        <v>2</v>
      </c>
      <c r="G25" s="11">
        <v>22.94</v>
      </c>
      <c r="H25" s="28"/>
      <c r="I25" s="54">
        <f>SUM(G25*J25)</f>
        <v>2.8799134199134198</v>
      </c>
      <c r="J25" s="55">
        <f t="shared" si="0"/>
        <v>0.12554112554112554</v>
      </c>
      <c r="K25" s="56">
        <f>SUM(G25+I25)</f>
        <v>25.819913419913419</v>
      </c>
      <c r="L25" s="54">
        <f>(((((G25+I25)*37.5)-175)*15.05%)/37.5)</f>
        <v>3.1835636363636364</v>
      </c>
      <c r="M25" s="57">
        <f>SUM(L25/G25)</f>
        <v>0.1387778394230007</v>
      </c>
      <c r="N25" s="54">
        <f>(((((G25+I25)*37.5)-120)*3%)/37.5)</f>
        <v>0.67859740259740253</v>
      </c>
      <c r="O25" s="57">
        <f>N25/G25</f>
        <v>2.9581403774952157E-2</v>
      </c>
      <c r="P25" s="54">
        <f>SUM((G25+I25)*0.5%)</f>
        <v>0.1290995670995671</v>
      </c>
      <c r="Q25" s="54">
        <v>3.64</v>
      </c>
      <c r="R25" s="56">
        <f t="shared" si="1"/>
        <v>33.451174025974026</v>
      </c>
    </row>
    <row r="26" spans="1:18" ht="13" thickBot="1" x14ac:dyDescent="0.3">
      <c r="A26" s="5">
        <v>37</v>
      </c>
      <c r="B26" s="26" t="s">
        <v>2</v>
      </c>
      <c r="C26" s="24" t="s">
        <v>2</v>
      </c>
      <c r="D26" s="8">
        <v>43414</v>
      </c>
      <c r="E26" s="9">
        <v>3617.83</v>
      </c>
      <c r="F26" s="11" t="s">
        <v>2</v>
      </c>
      <c r="G26" s="11">
        <v>22.26</v>
      </c>
      <c r="H26" s="28"/>
      <c r="I26" s="54">
        <f>SUM(G26*J26)</f>
        <v>2.7945454545454544</v>
      </c>
      <c r="J26" s="55">
        <f t="shared" si="0"/>
        <v>0.12554112554112554</v>
      </c>
      <c r="K26" s="56">
        <f>SUM(G26+I26)</f>
        <v>25.054545454545455</v>
      </c>
      <c r="L26" s="54">
        <f>(((((G26+I26)*37.5)-175)*15.05%)/37.5)</f>
        <v>3.0683757575757573</v>
      </c>
      <c r="M26" s="57">
        <f>SUM(L26/G26)</f>
        <v>0.13784257671050121</v>
      </c>
      <c r="N26" s="54">
        <f>(((((G26+I26)*37.5)-120)*3%)/37.5)</f>
        <v>0.65563636363636357</v>
      </c>
      <c r="O26" s="57">
        <f>N26/G26</f>
        <v>2.9453565302621901E-2</v>
      </c>
      <c r="P26" s="54">
        <f>SUM((G26+I26)*0.5%)</f>
        <v>0.12527272727272729</v>
      </c>
      <c r="Q26" s="54">
        <v>3.64</v>
      </c>
      <c r="R26" s="56">
        <f t="shared" si="1"/>
        <v>32.543830303030305</v>
      </c>
    </row>
    <row r="27" spans="1:18" x14ac:dyDescent="0.25">
      <c r="A27" s="5">
        <v>36</v>
      </c>
      <c r="B27" s="29" t="s">
        <v>2</v>
      </c>
      <c r="C27" s="30" t="s">
        <v>2</v>
      </c>
      <c r="D27" s="8">
        <v>42155</v>
      </c>
      <c r="E27" s="9">
        <v>3512.92</v>
      </c>
      <c r="F27" s="11" t="s">
        <v>2</v>
      </c>
      <c r="G27" s="11">
        <v>21.62</v>
      </c>
      <c r="H27" s="28"/>
      <c r="I27" s="54">
        <f>SUM(G27*J27)</f>
        <v>2.7141991341991343</v>
      </c>
      <c r="J27" s="55">
        <f t="shared" si="0"/>
        <v>0.12554112554112554</v>
      </c>
      <c r="K27" s="56">
        <f>SUM(G27+I27)</f>
        <v>24.334199134199135</v>
      </c>
      <c r="L27" s="54">
        <f>(((((G27+I27)*37.5)-175)*15.05%)/37.5)</f>
        <v>2.9599636363636366</v>
      </c>
      <c r="M27" s="57">
        <f>SUM(L27/G27)</f>
        <v>0.13690858632579261</v>
      </c>
      <c r="N27" s="54">
        <f>(((((G27+I27)*37.5)-120)*3%)/37.5)</f>
        <v>0.63402597402597405</v>
      </c>
      <c r="O27" s="57">
        <f>N27/G27</f>
        <v>2.9325900741256891E-2</v>
      </c>
      <c r="P27" s="54">
        <f>SUM((G27+I27)*0.5%)</f>
        <v>0.12167099567099568</v>
      </c>
      <c r="Q27" s="54">
        <v>3.64</v>
      </c>
      <c r="R27" s="56">
        <f t="shared" si="1"/>
        <v>31.689859740259742</v>
      </c>
    </row>
    <row r="28" spans="1:18" x14ac:dyDescent="0.25">
      <c r="A28" s="5">
        <v>35</v>
      </c>
      <c r="B28" s="20">
        <v>7</v>
      </c>
      <c r="C28" s="21" t="s">
        <v>2</v>
      </c>
      <c r="D28" s="8">
        <v>40931</v>
      </c>
      <c r="E28" s="9">
        <v>3410.92</v>
      </c>
      <c r="F28" s="11" t="s">
        <v>2</v>
      </c>
      <c r="G28" s="11">
        <v>20.99</v>
      </c>
      <c r="H28" s="28"/>
      <c r="I28" s="54">
        <f>SUM(G28*J28)</f>
        <v>2.6351082251082247</v>
      </c>
      <c r="J28" s="55">
        <f t="shared" si="0"/>
        <v>0.12554112554112554</v>
      </c>
      <c r="K28" s="56">
        <f>SUM(G28+I28)</f>
        <v>23.625108225108225</v>
      </c>
      <c r="L28" s="54">
        <f>(((((G28+I28)*37.5)-175)*15.05%)/37.5)</f>
        <v>2.8532454545454544</v>
      </c>
      <c r="M28" s="57">
        <f>SUM(L28/G28)</f>
        <v>0.13593356143618174</v>
      </c>
      <c r="N28" s="54">
        <f>(((((G28+I28)*37.5)-120)*3%)/37.5)</f>
        <v>0.61275324675324672</v>
      </c>
      <c r="O28" s="57">
        <f>N28/G28</f>
        <v>2.9192627286957921E-2</v>
      </c>
      <c r="P28" s="54">
        <f>SUM((G28+I28)*0.5%)</f>
        <v>0.11812554112554112</v>
      </c>
      <c r="Q28" s="54">
        <v>3.64</v>
      </c>
      <c r="R28" s="56">
        <f t="shared" si="1"/>
        <v>30.849232467532467</v>
      </c>
    </row>
    <row r="29" spans="1:18" x14ac:dyDescent="0.25">
      <c r="A29" s="5">
        <v>34</v>
      </c>
      <c r="B29" s="20" t="s">
        <v>2</v>
      </c>
      <c r="C29" s="21" t="s">
        <v>2</v>
      </c>
      <c r="D29" s="8">
        <v>39745</v>
      </c>
      <c r="E29" s="9">
        <v>3312.08</v>
      </c>
      <c r="F29" s="11" t="s">
        <v>2</v>
      </c>
      <c r="G29" s="11">
        <v>20.38</v>
      </c>
      <c r="H29" s="28"/>
      <c r="I29" s="54">
        <f>SUM(G29*J29)</f>
        <v>2.5585281385281382</v>
      </c>
      <c r="J29" s="55">
        <f t="shared" si="0"/>
        <v>0.12554112554112554</v>
      </c>
      <c r="K29" s="56">
        <f>SUM(G29+I29)</f>
        <v>22.938528138528138</v>
      </c>
      <c r="L29" s="54">
        <f>(((((G29+I29)*37.5)-175)*15.05%)/37.5)</f>
        <v>2.7499151515151516</v>
      </c>
      <c r="M29" s="57">
        <f>SUM(L29/G29)</f>
        <v>0.13493204865138134</v>
      </c>
      <c r="N29" s="54">
        <f>(((((G29+I29)*37.5)-120)*3%)/37.5)</f>
        <v>0.5921558441558441</v>
      </c>
      <c r="O29" s="57">
        <f>N29/G29</f>
        <v>2.905573327555663E-2</v>
      </c>
      <c r="P29" s="54">
        <f>SUM((G29+I29)*0.5%)</f>
        <v>0.11469264069264069</v>
      </c>
      <c r="Q29" s="54">
        <v>3.64</v>
      </c>
      <c r="R29" s="56">
        <f t="shared" si="1"/>
        <v>30.035291774891775</v>
      </c>
    </row>
    <row r="30" spans="1:18" ht="13" thickBot="1" x14ac:dyDescent="0.3">
      <c r="A30" s="5">
        <v>33</v>
      </c>
      <c r="B30" s="20" t="s">
        <v>2</v>
      </c>
      <c r="C30" s="22" t="s">
        <v>2</v>
      </c>
      <c r="D30" s="8">
        <v>38592</v>
      </c>
      <c r="E30" s="9">
        <v>3216</v>
      </c>
      <c r="F30" s="11" t="s">
        <v>2</v>
      </c>
      <c r="G30" s="11">
        <v>19.79</v>
      </c>
      <c r="H30" s="28"/>
      <c r="I30" s="54">
        <f>SUM(G30*J30)</f>
        <v>2.4844588744588743</v>
      </c>
      <c r="J30" s="55">
        <f t="shared" si="0"/>
        <v>0.12554112554112554</v>
      </c>
      <c r="K30" s="56">
        <f>SUM(G30+I30)</f>
        <v>22.274458874458873</v>
      </c>
      <c r="L30" s="54">
        <f>(((((G30+I30)*37.5)-175)*15.05%)/37.5)</f>
        <v>2.6499727272727269</v>
      </c>
      <c r="M30" s="57">
        <f>SUM(L30/G30)</f>
        <v>0.13390463503146674</v>
      </c>
      <c r="N30" s="54">
        <f>(((((G30+I30)*37.5)-120)*3%)/37.5)</f>
        <v>0.57223376623376609</v>
      </c>
      <c r="O30" s="57">
        <f>N30/G30</f>
        <v>2.8915298950670344E-2</v>
      </c>
      <c r="P30" s="54">
        <f>SUM((G30+I30)*0.5%)</f>
        <v>0.11137229437229436</v>
      </c>
      <c r="Q30" s="54">
        <v>3.64</v>
      </c>
      <c r="R30" s="56">
        <f t="shared" si="1"/>
        <v>29.248037662337659</v>
      </c>
    </row>
    <row r="31" spans="1:18" x14ac:dyDescent="0.25">
      <c r="A31" s="5">
        <v>32</v>
      </c>
      <c r="B31" s="31" t="s">
        <v>2</v>
      </c>
      <c r="C31" s="7" t="s">
        <v>2</v>
      </c>
      <c r="D31" s="8">
        <v>37474</v>
      </c>
      <c r="E31" s="9">
        <v>3122.83</v>
      </c>
      <c r="F31" s="11">
        <v>20.59</v>
      </c>
      <c r="G31" s="11">
        <v>19.22</v>
      </c>
      <c r="H31" s="28"/>
      <c r="I31" s="54">
        <f>SUM(F31*J31)</f>
        <v>2.5848917748917746</v>
      </c>
      <c r="J31" s="55">
        <f t="shared" si="0"/>
        <v>0.12554112554112554</v>
      </c>
      <c r="K31" s="56">
        <f>SUM(F31+I31)</f>
        <v>23.174891774891776</v>
      </c>
      <c r="L31" s="54">
        <f>(((((F31+I31)*37.5)-175)*15.05%)/37.5)</f>
        <v>2.7854878787878787</v>
      </c>
      <c r="M31" s="57">
        <f>SUM(L31/F31)</f>
        <v>0.13528352980999897</v>
      </c>
      <c r="N31" s="54">
        <f>(((((F31+I31)*37.5)-120)*3%)/37.5)</f>
        <v>0.59924675324675325</v>
      </c>
      <c r="O31" s="57">
        <f>N31/F31</f>
        <v>2.9103776262591221E-2</v>
      </c>
      <c r="P31" s="54">
        <f>SUM((F31+I31)*0.5%)</f>
        <v>0.11587445887445888</v>
      </c>
      <c r="Q31" s="54">
        <v>3.64</v>
      </c>
      <c r="R31" s="56">
        <f t="shared" si="1"/>
        <v>30.315500865800868</v>
      </c>
    </row>
    <row r="32" spans="1:18" x14ac:dyDescent="0.25">
      <c r="A32" s="5">
        <v>31</v>
      </c>
      <c r="B32" s="20" t="s">
        <v>2</v>
      </c>
      <c r="C32" s="7" t="s">
        <v>2</v>
      </c>
      <c r="D32" s="8">
        <v>36386</v>
      </c>
      <c r="E32" s="9">
        <v>3032.17</v>
      </c>
      <c r="F32" s="11">
        <v>19.989999999999998</v>
      </c>
      <c r="G32" s="11">
        <v>18.66</v>
      </c>
      <c r="H32" s="28"/>
      <c r="I32" s="54">
        <f t="shared" ref="I32:I61" si="2">SUM(F32*J32)</f>
        <v>2.5095670995670991</v>
      </c>
      <c r="J32" s="55">
        <f t="shared" si="0"/>
        <v>0.12554112554112554</v>
      </c>
      <c r="K32" s="56">
        <f t="shared" ref="K32:K61" si="3">SUM(F32+I32)</f>
        <v>22.499567099567098</v>
      </c>
      <c r="L32" s="54">
        <f t="shared" ref="L32:L61" si="4">(((((F32+I32)*37.5)-175)*15.05%)/37.5)</f>
        <v>2.683851515151515</v>
      </c>
      <c r="M32" s="57">
        <f t="shared" ref="M32:M61" si="5">SUM(L32/F32)</f>
        <v>0.13425970561038095</v>
      </c>
      <c r="N32" s="54">
        <f t="shared" ref="N32:N61" si="6">(((((F32+I32)*37.5)-120)*3%)/37.5)</f>
        <v>0.57898701298701294</v>
      </c>
      <c r="O32" s="57">
        <f t="shared" ref="O32:O61" si="7">N32/F32</f>
        <v>2.8963832565633466E-2</v>
      </c>
      <c r="P32" s="54">
        <f t="shared" ref="P32:P61" si="8">SUM((F32+I32)*0.5%)</f>
        <v>0.1124978354978355</v>
      </c>
      <c r="Q32" s="54">
        <v>3.64</v>
      </c>
      <c r="R32" s="56">
        <f t="shared" ref="R32:R61" si="9">SUM(K32+L32+P32+N32+Q32)</f>
        <v>29.51490346320346</v>
      </c>
    </row>
    <row r="33" spans="1:18" ht="13" thickBot="1" x14ac:dyDescent="0.3">
      <c r="A33" s="5">
        <v>30</v>
      </c>
      <c r="B33" s="23" t="s">
        <v>2</v>
      </c>
      <c r="C33" s="12" t="s">
        <v>2</v>
      </c>
      <c r="D33" s="8">
        <v>35333</v>
      </c>
      <c r="E33" s="9">
        <v>2944.42</v>
      </c>
      <c r="F33" s="11">
        <v>19.41</v>
      </c>
      <c r="G33" s="11">
        <v>18.12</v>
      </c>
      <c r="H33" s="28"/>
      <c r="I33" s="54">
        <f t="shared" si="2"/>
        <v>2.4367532467532467</v>
      </c>
      <c r="J33" s="55">
        <f t="shared" si="0"/>
        <v>0.12554112554112554</v>
      </c>
      <c r="K33" s="56">
        <f t="shared" si="3"/>
        <v>21.846753246753245</v>
      </c>
      <c r="L33" s="54">
        <f t="shared" si="4"/>
        <v>2.5856030303030297</v>
      </c>
      <c r="M33" s="57">
        <f t="shared" si="5"/>
        <v>0.13320984184971818</v>
      </c>
      <c r="N33" s="54">
        <f t="shared" si="6"/>
        <v>0.55940259740259735</v>
      </c>
      <c r="O33" s="57">
        <f t="shared" si="7"/>
        <v>2.8820329593127116E-2</v>
      </c>
      <c r="P33" s="54">
        <f t="shared" si="8"/>
        <v>0.10923376623376622</v>
      </c>
      <c r="Q33" s="54">
        <v>3.64</v>
      </c>
      <c r="R33" s="56">
        <f t="shared" si="9"/>
        <v>28.740992640692642</v>
      </c>
    </row>
    <row r="34" spans="1:18" x14ac:dyDescent="0.25">
      <c r="A34" s="5">
        <v>29</v>
      </c>
      <c r="B34" s="6" t="s">
        <v>2</v>
      </c>
      <c r="C34" s="24" t="s">
        <v>2</v>
      </c>
      <c r="D34" s="8">
        <v>34308</v>
      </c>
      <c r="E34" s="9">
        <v>2859</v>
      </c>
      <c r="F34" s="11">
        <v>18.850000000000001</v>
      </c>
      <c r="G34" s="11">
        <v>17.59</v>
      </c>
      <c r="H34" s="28"/>
      <c r="I34" s="54">
        <f t="shared" si="2"/>
        <v>2.3664502164502164</v>
      </c>
      <c r="J34" s="55">
        <f t="shared" si="0"/>
        <v>0.12554112554112554</v>
      </c>
      <c r="K34" s="56">
        <f t="shared" si="3"/>
        <v>21.21645021645022</v>
      </c>
      <c r="L34" s="54">
        <f t="shared" si="4"/>
        <v>2.4907424242424248</v>
      </c>
      <c r="M34" s="57">
        <f t="shared" si="5"/>
        <v>0.13213487661763526</v>
      </c>
      <c r="N34" s="54">
        <f t="shared" si="6"/>
        <v>0.54049350649350658</v>
      </c>
      <c r="O34" s="57">
        <f t="shared" si="7"/>
        <v>2.8673395569947295E-2</v>
      </c>
      <c r="P34" s="54">
        <f t="shared" si="8"/>
        <v>0.1060822510822511</v>
      </c>
      <c r="Q34" s="54">
        <v>3.64</v>
      </c>
      <c r="R34" s="56">
        <f t="shared" si="9"/>
        <v>27.993768398268404</v>
      </c>
    </row>
    <row r="35" spans="1:18" x14ac:dyDescent="0.25">
      <c r="A35" s="5">
        <v>28</v>
      </c>
      <c r="B35" s="6" t="s">
        <v>2</v>
      </c>
      <c r="C35" s="24">
        <v>6</v>
      </c>
      <c r="D35" s="8">
        <v>33314</v>
      </c>
      <c r="E35" s="9">
        <v>2776.17</v>
      </c>
      <c r="F35" s="11">
        <v>18.3</v>
      </c>
      <c r="G35" s="11">
        <v>17.079999999999998</v>
      </c>
      <c r="H35" s="28"/>
      <c r="I35" s="54">
        <f t="shared" si="2"/>
        <v>2.2974025974025976</v>
      </c>
      <c r="J35" s="55">
        <f t="shared" si="0"/>
        <v>0.12554112554112554</v>
      </c>
      <c r="K35" s="56">
        <f t="shared" si="3"/>
        <v>20.597402597402599</v>
      </c>
      <c r="L35" s="54">
        <f t="shared" si="4"/>
        <v>2.3975757575757579</v>
      </c>
      <c r="M35" s="57">
        <f t="shared" si="5"/>
        <v>0.13101506871998678</v>
      </c>
      <c r="N35" s="54">
        <f t="shared" si="6"/>
        <v>0.52192207792207801</v>
      </c>
      <c r="O35" s="57">
        <f t="shared" si="7"/>
        <v>2.8520332126889508E-2</v>
      </c>
      <c r="P35" s="54">
        <f t="shared" si="8"/>
        <v>0.102987012987013</v>
      </c>
      <c r="Q35" s="54">
        <v>3.64</v>
      </c>
      <c r="R35" s="56">
        <f t="shared" si="9"/>
        <v>27.25988744588745</v>
      </c>
    </row>
    <row r="36" spans="1:18" x14ac:dyDescent="0.25">
      <c r="A36" s="5">
        <v>27</v>
      </c>
      <c r="B36" s="6" t="s">
        <v>2</v>
      </c>
      <c r="C36" s="24" t="s">
        <v>2</v>
      </c>
      <c r="D36" s="8">
        <v>32348</v>
      </c>
      <c r="E36" s="9">
        <v>2695.67</v>
      </c>
      <c r="F36" s="11">
        <v>17.77</v>
      </c>
      <c r="G36" s="11">
        <v>16.59</v>
      </c>
      <c r="H36" s="28"/>
      <c r="I36" s="54">
        <f t="shared" si="2"/>
        <v>2.2308658008658009</v>
      </c>
      <c r="J36" s="55">
        <f t="shared" si="0"/>
        <v>0.12554112554112554</v>
      </c>
      <c r="K36" s="56">
        <f t="shared" si="3"/>
        <v>20.0008658008658</v>
      </c>
      <c r="L36" s="54">
        <f t="shared" si="4"/>
        <v>2.30779696969697</v>
      </c>
      <c r="M36" s="57">
        <f t="shared" si="5"/>
        <v>0.12987039784451154</v>
      </c>
      <c r="N36" s="54">
        <f t="shared" si="6"/>
        <v>0.50402597402597404</v>
      </c>
      <c r="O36" s="57">
        <f t="shared" si="7"/>
        <v>2.8363870232187623E-2</v>
      </c>
      <c r="P36" s="54">
        <f t="shared" si="8"/>
        <v>0.100004329004329</v>
      </c>
      <c r="Q36" s="54">
        <v>3.64</v>
      </c>
      <c r="R36" s="56">
        <f t="shared" si="9"/>
        <v>26.552693073593073</v>
      </c>
    </row>
    <row r="37" spans="1:18" ht="13" thickBot="1" x14ac:dyDescent="0.3">
      <c r="A37" s="5">
        <v>26</v>
      </c>
      <c r="B37" s="25" t="s">
        <v>2</v>
      </c>
      <c r="C37" s="24" t="s">
        <v>2</v>
      </c>
      <c r="D37" s="8">
        <v>31411</v>
      </c>
      <c r="E37" s="9">
        <v>2617.58</v>
      </c>
      <c r="F37" s="11">
        <v>17.260000000000002</v>
      </c>
      <c r="G37" s="11">
        <v>16.11</v>
      </c>
      <c r="H37" s="28"/>
      <c r="I37" s="54">
        <f t="shared" si="2"/>
        <v>2.1668398268398268</v>
      </c>
      <c r="J37" s="55">
        <f t="shared" si="0"/>
        <v>0.12554112554112554</v>
      </c>
      <c r="K37" s="56">
        <f t="shared" si="3"/>
        <v>19.426839826839828</v>
      </c>
      <c r="L37" s="54">
        <f t="shared" si="4"/>
        <v>2.2214060606060611</v>
      </c>
      <c r="M37" s="57">
        <f t="shared" si="5"/>
        <v>0.12870255275817269</v>
      </c>
      <c r="N37" s="54">
        <f t="shared" si="6"/>
        <v>0.48680519480519491</v>
      </c>
      <c r="O37" s="57">
        <f t="shared" si="7"/>
        <v>2.8204240718725078E-2</v>
      </c>
      <c r="P37" s="54">
        <f t="shared" si="8"/>
        <v>9.7134199134199142E-2</v>
      </c>
      <c r="Q37" s="54">
        <v>3.64</v>
      </c>
      <c r="R37" s="56">
        <f t="shared" si="9"/>
        <v>25.872185281385285</v>
      </c>
    </row>
    <row r="38" spans="1:18" x14ac:dyDescent="0.25">
      <c r="A38" s="5">
        <v>25</v>
      </c>
      <c r="B38" s="26" t="s">
        <v>2</v>
      </c>
      <c r="C38" s="24" t="s">
        <v>2</v>
      </c>
      <c r="D38" s="8">
        <v>30502</v>
      </c>
      <c r="E38" s="9">
        <v>2541.83</v>
      </c>
      <c r="F38" s="11">
        <v>16.760000000000002</v>
      </c>
      <c r="G38" s="11">
        <v>15.64</v>
      </c>
      <c r="H38" s="28"/>
      <c r="I38" s="54">
        <f t="shared" si="2"/>
        <v>2.1040692640692642</v>
      </c>
      <c r="J38" s="55">
        <f t="shared" si="0"/>
        <v>0.12554112554112554</v>
      </c>
      <c r="K38" s="56">
        <f t="shared" si="3"/>
        <v>18.864069264069265</v>
      </c>
      <c r="L38" s="54">
        <f t="shared" si="4"/>
        <v>2.1367090909090907</v>
      </c>
      <c r="M38" s="57">
        <f t="shared" si="5"/>
        <v>0.12748860924278582</v>
      </c>
      <c r="N38" s="54">
        <f t="shared" si="6"/>
        <v>0.46992207792207791</v>
      </c>
      <c r="O38" s="57">
        <f t="shared" si="7"/>
        <v>2.8038310138548798E-2</v>
      </c>
      <c r="P38" s="54">
        <f t="shared" si="8"/>
        <v>9.4320346320346332E-2</v>
      </c>
      <c r="Q38" s="54">
        <v>3.64</v>
      </c>
      <c r="R38" s="56">
        <f t="shared" si="9"/>
        <v>25.205020779220778</v>
      </c>
    </row>
    <row r="39" spans="1:18" x14ac:dyDescent="0.25">
      <c r="A39" s="5">
        <v>24</v>
      </c>
      <c r="B39" s="26" t="s">
        <v>2</v>
      </c>
      <c r="C39" s="24" t="s">
        <v>2</v>
      </c>
      <c r="D39" s="8">
        <v>29619</v>
      </c>
      <c r="E39" s="9">
        <v>2468.25</v>
      </c>
      <c r="F39" s="11">
        <v>16.27</v>
      </c>
      <c r="G39" s="11">
        <v>15.19</v>
      </c>
      <c r="H39" s="28"/>
      <c r="I39" s="54">
        <f t="shared" si="2"/>
        <v>2.0425541125541122</v>
      </c>
      <c r="J39" s="55">
        <f t="shared" si="0"/>
        <v>0.12554112554112554</v>
      </c>
      <c r="K39" s="56">
        <f t="shared" si="3"/>
        <v>18.31255411255411</v>
      </c>
      <c r="L39" s="54">
        <f t="shared" si="4"/>
        <v>2.0537060606060602</v>
      </c>
      <c r="M39" s="57">
        <f t="shared" si="5"/>
        <v>0.12622655566109775</v>
      </c>
      <c r="N39" s="54">
        <f t="shared" si="6"/>
        <v>0.45337662337662332</v>
      </c>
      <c r="O39" s="57">
        <f t="shared" si="7"/>
        <v>2.7865803526528784E-2</v>
      </c>
      <c r="P39" s="54">
        <f t="shared" si="8"/>
        <v>9.1562770562770554E-2</v>
      </c>
      <c r="Q39" s="54">
        <v>3.64</v>
      </c>
      <c r="R39" s="56">
        <f t="shared" si="9"/>
        <v>24.551199567099566</v>
      </c>
    </row>
    <row r="40" spans="1:18" ht="13" thickBot="1" x14ac:dyDescent="0.3">
      <c r="A40" s="5">
        <v>23</v>
      </c>
      <c r="B40" s="26" t="s">
        <v>2</v>
      </c>
      <c r="C40" s="32" t="s">
        <v>2</v>
      </c>
      <c r="D40" s="8">
        <v>28762</v>
      </c>
      <c r="E40" s="9">
        <v>2396.83</v>
      </c>
      <c r="F40" s="11">
        <v>15.8</v>
      </c>
      <c r="G40" s="11">
        <v>14.75</v>
      </c>
      <c r="H40" s="28"/>
      <c r="I40" s="54">
        <f t="shared" si="2"/>
        <v>1.9835497835497835</v>
      </c>
      <c r="J40" s="55">
        <f t="shared" si="0"/>
        <v>0.12554112554112554</v>
      </c>
      <c r="K40" s="56">
        <f t="shared" si="3"/>
        <v>17.783549783549784</v>
      </c>
      <c r="L40" s="54">
        <f t="shared" si="4"/>
        <v>1.9740909090909091</v>
      </c>
      <c r="M40" s="57">
        <f t="shared" si="5"/>
        <v>0.12494246260069045</v>
      </c>
      <c r="N40" s="54">
        <f t="shared" si="6"/>
        <v>0.43750649350649357</v>
      </c>
      <c r="O40" s="57">
        <f t="shared" si="7"/>
        <v>2.769028439914516E-2</v>
      </c>
      <c r="P40" s="54">
        <f t="shared" si="8"/>
        <v>8.8917748917748923E-2</v>
      </c>
      <c r="Q40" s="54">
        <v>3.64</v>
      </c>
      <c r="R40" s="56">
        <f t="shared" si="9"/>
        <v>23.924064935064933</v>
      </c>
    </row>
    <row r="41" spans="1:18" x14ac:dyDescent="0.25">
      <c r="A41" s="5">
        <v>22</v>
      </c>
      <c r="B41" s="29" t="s">
        <v>2</v>
      </c>
      <c r="C41" s="21" t="s">
        <v>2</v>
      </c>
      <c r="D41" s="8">
        <v>27929</v>
      </c>
      <c r="E41" s="9">
        <v>2327.42</v>
      </c>
      <c r="F41" s="11">
        <v>15.35</v>
      </c>
      <c r="G41" s="10" t="s">
        <v>2</v>
      </c>
      <c r="H41" s="28"/>
      <c r="I41" s="54">
        <f t="shared" si="2"/>
        <v>1.9270562770562769</v>
      </c>
      <c r="J41" s="55">
        <f t="shared" si="0"/>
        <v>0.12554112554112554</v>
      </c>
      <c r="K41" s="56">
        <f t="shared" si="3"/>
        <v>17.277056277056275</v>
      </c>
      <c r="L41" s="54">
        <f t="shared" si="4"/>
        <v>1.8978636363636361</v>
      </c>
      <c r="M41" s="57">
        <f t="shared" si="5"/>
        <v>0.12363932484453656</v>
      </c>
      <c r="N41" s="54">
        <f t="shared" si="6"/>
        <v>0.42231168831168825</v>
      </c>
      <c r="O41" s="57">
        <f t="shared" si="7"/>
        <v>2.7512162104995977E-2</v>
      </c>
      <c r="P41" s="54">
        <f t="shared" si="8"/>
        <v>8.6385281385281371E-2</v>
      </c>
      <c r="Q41" s="54">
        <v>3.64</v>
      </c>
      <c r="R41" s="56">
        <f t="shared" si="9"/>
        <v>23.32361688311688</v>
      </c>
    </row>
    <row r="42" spans="1:18" x14ac:dyDescent="0.25">
      <c r="A42" s="5">
        <v>21</v>
      </c>
      <c r="B42" s="20">
        <v>5</v>
      </c>
      <c r="C42" s="21" t="s">
        <v>2</v>
      </c>
      <c r="D42" s="8">
        <v>27131</v>
      </c>
      <c r="E42" s="9">
        <v>2260.92</v>
      </c>
      <c r="F42" s="11">
        <v>14.91</v>
      </c>
      <c r="G42" s="10" t="s">
        <v>2</v>
      </c>
      <c r="H42" s="28"/>
      <c r="I42" s="54">
        <f t="shared" si="2"/>
        <v>1.8718181818181818</v>
      </c>
      <c r="J42" s="55">
        <f t="shared" si="0"/>
        <v>0.12554112554112554</v>
      </c>
      <c r="K42" s="56">
        <f t="shared" si="3"/>
        <v>16.781818181818181</v>
      </c>
      <c r="L42" s="54">
        <f t="shared" si="4"/>
        <v>1.8233303030303027</v>
      </c>
      <c r="M42" s="57">
        <f t="shared" si="5"/>
        <v>0.12228908806373594</v>
      </c>
      <c r="N42" s="54">
        <f t="shared" si="6"/>
        <v>0.4074545454545454</v>
      </c>
      <c r="O42" s="57">
        <f t="shared" si="7"/>
        <v>2.7327601975489297E-2</v>
      </c>
      <c r="P42" s="54">
        <f t="shared" si="8"/>
        <v>8.3909090909090905E-2</v>
      </c>
      <c r="Q42" s="54">
        <v>3.64</v>
      </c>
      <c r="R42" s="56">
        <f t="shared" si="9"/>
        <v>22.736512121212122</v>
      </c>
    </row>
    <row r="43" spans="1:18" ht="13" thickBot="1" x14ac:dyDescent="0.3">
      <c r="A43" s="5">
        <v>20</v>
      </c>
      <c r="B43" s="20" t="s">
        <v>2</v>
      </c>
      <c r="C43" s="21" t="s">
        <v>2</v>
      </c>
      <c r="D43" s="8">
        <v>26396</v>
      </c>
      <c r="E43" s="9">
        <v>2199.67</v>
      </c>
      <c r="F43" s="11">
        <v>14.5</v>
      </c>
      <c r="G43" s="10" t="s">
        <v>2</v>
      </c>
      <c r="H43" s="28"/>
      <c r="I43" s="54">
        <f t="shared" si="2"/>
        <v>1.8203463203463204</v>
      </c>
      <c r="J43" s="55">
        <f t="shared" si="0"/>
        <v>0.12554112554112554</v>
      </c>
      <c r="K43" s="56">
        <f t="shared" si="3"/>
        <v>16.320346320346321</v>
      </c>
      <c r="L43" s="54">
        <f t="shared" si="4"/>
        <v>1.753878787878788</v>
      </c>
      <c r="M43" s="57">
        <f t="shared" si="5"/>
        <v>0.120957157784744</v>
      </c>
      <c r="N43" s="54">
        <f t="shared" si="6"/>
        <v>0.39361038961038969</v>
      </c>
      <c r="O43" s="57">
        <f t="shared" si="7"/>
        <v>2.7145544111061359E-2</v>
      </c>
      <c r="P43" s="54">
        <f t="shared" si="8"/>
        <v>8.1601731601731606E-2</v>
      </c>
      <c r="Q43" s="54">
        <v>3.64</v>
      </c>
      <c r="R43" s="56">
        <f t="shared" si="9"/>
        <v>22.189437229437232</v>
      </c>
    </row>
    <row r="44" spans="1:18" x14ac:dyDescent="0.25">
      <c r="A44" s="5">
        <v>19</v>
      </c>
      <c r="B44" s="20" t="s">
        <v>2</v>
      </c>
      <c r="C44" s="33" t="s">
        <v>2</v>
      </c>
      <c r="D44" s="8">
        <v>25642</v>
      </c>
      <c r="E44" s="9">
        <v>2136.83</v>
      </c>
      <c r="F44" s="11">
        <v>14.09</v>
      </c>
      <c r="G44" s="10" t="s">
        <v>2</v>
      </c>
      <c r="H44" s="28"/>
      <c r="I44" s="54">
        <f t="shared" si="2"/>
        <v>1.7688744588744587</v>
      </c>
      <c r="J44" s="55">
        <f t="shared" si="0"/>
        <v>0.12554112554112554</v>
      </c>
      <c r="K44" s="56">
        <f t="shared" si="3"/>
        <v>15.858874458874459</v>
      </c>
      <c r="L44" s="54">
        <f t="shared" si="4"/>
        <v>1.6844272727272724</v>
      </c>
      <c r="M44" s="57">
        <f t="shared" si="5"/>
        <v>0.11954771275566163</v>
      </c>
      <c r="N44" s="54">
        <f t="shared" si="6"/>
        <v>0.37976623376623375</v>
      </c>
      <c r="O44" s="57">
        <f t="shared" si="7"/>
        <v>2.6952890969924325E-2</v>
      </c>
      <c r="P44" s="54">
        <f t="shared" si="8"/>
        <v>7.9294372294372292E-2</v>
      </c>
      <c r="Q44" s="54">
        <v>3.64</v>
      </c>
      <c r="R44" s="56">
        <f t="shared" si="9"/>
        <v>21.642362337662338</v>
      </c>
    </row>
    <row r="45" spans="1:18" x14ac:dyDescent="0.25">
      <c r="A45" s="5">
        <v>18</v>
      </c>
      <c r="B45" s="20" t="s">
        <v>2</v>
      </c>
      <c r="C45" s="7" t="s">
        <v>2</v>
      </c>
      <c r="D45" s="8">
        <v>24948</v>
      </c>
      <c r="E45" s="9">
        <v>2079</v>
      </c>
      <c r="F45" s="11">
        <v>13.71</v>
      </c>
      <c r="G45" s="10" t="s">
        <v>2</v>
      </c>
      <c r="H45" s="28"/>
      <c r="I45" s="54">
        <f t="shared" si="2"/>
        <v>1.7211688311688311</v>
      </c>
      <c r="J45" s="55">
        <f t="shared" si="0"/>
        <v>0.12554112554112554</v>
      </c>
      <c r="K45" s="56">
        <f t="shared" si="3"/>
        <v>15.431168831168833</v>
      </c>
      <c r="L45" s="54">
        <f t="shared" si="4"/>
        <v>1.6200575757575761</v>
      </c>
      <c r="M45" s="57">
        <f t="shared" si="5"/>
        <v>0.11816612514643152</v>
      </c>
      <c r="N45" s="54">
        <f t="shared" si="6"/>
        <v>0.366935064935065</v>
      </c>
      <c r="O45" s="57">
        <f t="shared" si="7"/>
        <v>2.676404558242633E-2</v>
      </c>
      <c r="P45" s="54">
        <f t="shared" si="8"/>
        <v>7.7155844155844172E-2</v>
      </c>
      <c r="Q45" s="54">
        <v>3.64</v>
      </c>
      <c r="R45" s="56">
        <f t="shared" si="9"/>
        <v>21.135317316017318</v>
      </c>
    </row>
    <row r="46" spans="1:18" ht="13" thickBot="1" x14ac:dyDescent="0.3">
      <c r="A46" s="5">
        <v>17</v>
      </c>
      <c r="B46" s="23" t="s">
        <v>2</v>
      </c>
      <c r="C46" s="12" t="s">
        <v>2</v>
      </c>
      <c r="D46" s="8">
        <v>24285</v>
      </c>
      <c r="E46" s="9">
        <v>2023.75</v>
      </c>
      <c r="F46" s="11">
        <v>13.34</v>
      </c>
      <c r="G46" s="10" t="s">
        <v>2</v>
      </c>
      <c r="H46" s="28"/>
      <c r="I46" s="54">
        <f t="shared" si="2"/>
        <v>1.6747186147186146</v>
      </c>
      <c r="J46" s="55">
        <f t="shared" si="0"/>
        <v>0.12554112554112554</v>
      </c>
      <c r="K46" s="56">
        <f t="shared" si="3"/>
        <v>15.014718614718614</v>
      </c>
      <c r="L46" s="54">
        <f t="shared" si="4"/>
        <v>1.557381818181818</v>
      </c>
      <c r="M46" s="57">
        <f t="shared" si="5"/>
        <v>0.11674526373177047</v>
      </c>
      <c r="N46" s="54">
        <f t="shared" si="6"/>
        <v>0.35444155844155839</v>
      </c>
      <c r="O46" s="57">
        <f t="shared" si="7"/>
        <v>2.6569831967133313E-2</v>
      </c>
      <c r="P46" s="54">
        <f t="shared" si="8"/>
        <v>7.507359307359307E-2</v>
      </c>
      <c r="Q46" s="54">
        <v>3.64</v>
      </c>
      <c r="R46" s="56">
        <f t="shared" si="9"/>
        <v>20.641615584415582</v>
      </c>
    </row>
    <row r="47" spans="1:18" x14ac:dyDescent="0.25">
      <c r="A47" s="5">
        <v>16</v>
      </c>
      <c r="B47" s="6" t="s">
        <v>2</v>
      </c>
      <c r="C47" s="24" t="s">
        <v>2</v>
      </c>
      <c r="D47" s="8">
        <v>23715</v>
      </c>
      <c r="E47" s="9">
        <v>1976.25</v>
      </c>
      <c r="F47" s="11">
        <v>13.03</v>
      </c>
      <c r="G47" s="10" t="s">
        <v>2</v>
      </c>
      <c r="H47" s="28"/>
      <c r="I47" s="54">
        <f t="shared" si="2"/>
        <v>1.6358008658008656</v>
      </c>
      <c r="J47" s="55">
        <f t="shared" si="0"/>
        <v>0.12554112554112554</v>
      </c>
      <c r="K47" s="56">
        <f t="shared" si="3"/>
        <v>14.665800865800865</v>
      </c>
      <c r="L47" s="54">
        <f t="shared" si="4"/>
        <v>1.5048696969696969</v>
      </c>
      <c r="M47" s="57">
        <f t="shared" si="5"/>
        <v>0.11549268587641573</v>
      </c>
      <c r="N47" s="54">
        <f t="shared" si="6"/>
        <v>0.34397402597402593</v>
      </c>
      <c r="O47" s="57">
        <f t="shared" si="7"/>
        <v>2.6398620565926779E-2</v>
      </c>
      <c r="P47" s="54">
        <f t="shared" si="8"/>
        <v>7.3329004329004327E-2</v>
      </c>
      <c r="Q47" s="54">
        <v>3.64</v>
      </c>
      <c r="R47" s="56">
        <f t="shared" si="9"/>
        <v>20.227973593073592</v>
      </c>
    </row>
    <row r="48" spans="1:18" x14ac:dyDescent="0.25">
      <c r="A48" s="5">
        <v>15</v>
      </c>
      <c r="B48" s="6" t="s">
        <v>2</v>
      </c>
      <c r="C48" s="24">
        <v>4</v>
      </c>
      <c r="D48" s="8">
        <v>23144</v>
      </c>
      <c r="E48" s="9">
        <v>1928.67</v>
      </c>
      <c r="F48" s="11">
        <v>12.72</v>
      </c>
      <c r="G48" s="10" t="s">
        <v>2</v>
      </c>
      <c r="H48" s="28"/>
      <c r="I48" s="54">
        <f t="shared" si="2"/>
        <v>1.596883116883117</v>
      </c>
      <c r="J48" s="55">
        <f t="shared" si="0"/>
        <v>0.12554112554112554</v>
      </c>
      <c r="K48" s="56">
        <f t="shared" si="3"/>
        <v>14.316883116883117</v>
      </c>
      <c r="L48" s="54">
        <f t="shared" si="4"/>
        <v>1.452357575757576</v>
      </c>
      <c r="M48" s="57">
        <f t="shared" si="5"/>
        <v>0.11417905469792264</v>
      </c>
      <c r="N48" s="54">
        <f t="shared" si="6"/>
        <v>0.33350649350649353</v>
      </c>
      <c r="O48" s="57">
        <f t="shared" si="7"/>
        <v>2.6219063954913011E-2</v>
      </c>
      <c r="P48" s="54">
        <f t="shared" si="8"/>
        <v>7.1584415584415584E-2</v>
      </c>
      <c r="Q48" s="54">
        <v>3.64</v>
      </c>
      <c r="R48" s="56">
        <f t="shared" si="9"/>
        <v>19.814331601731602</v>
      </c>
    </row>
    <row r="49" spans="1:18" ht="13" thickBot="1" x14ac:dyDescent="0.3">
      <c r="A49" s="5">
        <v>14</v>
      </c>
      <c r="B49" s="25" t="s">
        <v>2</v>
      </c>
      <c r="C49" s="24" t="s">
        <v>2</v>
      </c>
      <c r="D49" s="8">
        <v>22662</v>
      </c>
      <c r="E49" s="9">
        <v>1888.5</v>
      </c>
      <c r="F49" s="11">
        <v>12.45</v>
      </c>
      <c r="G49" s="10" t="s">
        <v>2</v>
      </c>
      <c r="H49" s="28"/>
      <c r="I49" s="54">
        <f t="shared" si="2"/>
        <v>1.5629870129870129</v>
      </c>
      <c r="J49" s="55">
        <f t="shared" si="0"/>
        <v>0.12554112554112554</v>
      </c>
      <c r="K49" s="56">
        <f t="shared" si="3"/>
        <v>14.012987012987011</v>
      </c>
      <c r="L49" s="54">
        <f t="shared" si="4"/>
        <v>1.4066212121212118</v>
      </c>
      <c r="M49" s="57">
        <f t="shared" si="5"/>
        <v>0.11298162346355116</v>
      </c>
      <c r="N49" s="54">
        <f t="shared" si="6"/>
        <v>0.32438961038961028</v>
      </c>
      <c r="O49" s="57">
        <f t="shared" si="7"/>
        <v>2.6055390392739783E-2</v>
      </c>
      <c r="P49" s="54">
        <f t="shared" si="8"/>
        <v>7.0064935064935052E-2</v>
      </c>
      <c r="Q49" s="54">
        <v>3.64</v>
      </c>
      <c r="R49" s="56">
        <f t="shared" si="9"/>
        <v>19.454062770562768</v>
      </c>
    </row>
    <row r="50" spans="1:18" x14ac:dyDescent="0.25">
      <c r="A50" s="5">
        <v>13</v>
      </c>
      <c r="B50" s="26" t="s">
        <v>2</v>
      </c>
      <c r="C50" s="24" t="s">
        <v>2</v>
      </c>
      <c r="D50" s="8">
        <v>22149</v>
      </c>
      <c r="E50" s="9">
        <v>1845.75</v>
      </c>
      <c r="F50" s="11">
        <v>12.17</v>
      </c>
      <c r="G50" s="10" t="s">
        <v>2</v>
      </c>
      <c r="H50" s="28"/>
      <c r="I50" s="54">
        <f t="shared" si="2"/>
        <v>1.5278354978354978</v>
      </c>
      <c r="J50" s="55">
        <f t="shared" si="0"/>
        <v>0.12554112554112554</v>
      </c>
      <c r="K50" s="56">
        <f t="shared" si="3"/>
        <v>13.697835497835499</v>
      </c>
      <c r="L50" s="54">
        <f t="shared" si="4"/>
        <v>1.3591909090909091</v>
      </c>
      <c r="M50" s="57">
        <f t="shared" si="5"/>
        <v>0.11168372301486518</v>
      </c>
      <c r="N50" s="54">
        <f t="shared" si="6"/>
        <v>0.3149350649350649</v>
      </c>
      <c r="O50" s="57">
        <f t="shared" si="7"/>
        <v>2.5877983971656936E-2</v>
      </c>
      <c r="P50" s="54">
        <f t="shared" si="8"/>
        <v>6.8489177489177488E-2</v>
      </c>
      <c r="Q50" s="54">
        <v>3.64</v>
      </c>
      <c r="R50" s="56">
        <f t="shared" si="9"/>
        <v>19.080450649350649</v>
      </c>
    </row>
    <row r="51" spans="1:18" x14ac:dyDescent="0.25">
      <c r="A51" s="5">
        <v>12</v>
      </c>
      <c r="B51" s="26" t="s">
        <v>2</v>
      </c>
      <c r="C51" s="24" t="s">
        <v>2</v>
      </c>
      <c r="D51" s="8">
        <v>21630</v>
      </c>
      <c r="E51" s="9">
        <v>1802.5</v>
      </c>
      <c r="F51" s="11">
        <v>11.88</v>
      </c>
      <c r="G51" s="10" t="s">
        <v>2</v>
      </c>
      <c r="H51" s="28"/>
      <c r="I51" s="54">
        <f t="shared" si="2"/>
        <v>1.4914285714285715</v>
      </c>
      <c r="J51" s="55">
        <f t="shared" si="0"/>
        <v>0.12554112554112554</v>
      </c>
      <c r="K51" s="56">
        <f t="shared" si="3"/>
        <v>13.371428571428572</v>
      </c>
      <c r="L51" s="54">
        <f t="shared" si="4"/>
        <v>1.3100666666666667</v>
      </c>
      <c r="M51" s="57">
        <f t="shared" si="5"/>
        <v>0.1102749719416386</v>
      </c>
      <c r="N51" s="54">
        <f t="shared" si="6"/>
        <v>0.30514285714285716</v>
      </c>
      <c r="O51" s="57">
        <f t="shared" si="7"/>
        <v>2.5685425685425686E-2</v>
      </c>
      <c r="P51" s="54">
        <f t="shared" si="8"/>
        <v>6.6857142857142865E-2</v>
      </c>
      <c r="Q51" s="54">
        <v>3.64</v>
      </c>
      <c r="R51" s="56">
        <f t="shared" si="9"/>
        <v>18.693495238095238</v>
      </c>
    </row>
    <row r="52" spans="1:18" ht="13" thickBot="1" x14ac:dyDescent="0.3">
      <c r="A52" s="5">
        <v>11</v>
      </c>
      <c r="B52" s="34" t="s">
        <v>2</v>
      </c>
      <c r="C52" s="32" t="s">
        <v>2</v>
      </c>
      <c r="D52" s="8">
        <v>21197</v>
      </c>
      <c r="E52" s="9">
        <v>1766.42</v>
      </c>
      <c r="F52" s="11">
        <v>11.65</v>
      </c>
      <c r="G52" s="10" t="s">
        <v>2</v>
      </c>
      <c r="H52" s="28"/>
      <c r="I52" s="54">
        <f t="shared" si="2"/>
        <v>1.4625541125541126</v>
      </c>
      <c r="J52" s="55">
        <f t="shared" si="0"/>
        <v>0.12554112554112554</v>
      </c>
      <c r="K52" s="56">
        <f t="shared" si="3"/>
        <v>13.112554112554113</v>
      </c>
      <c r="L52" s="54">
        <f t="shared" si="4"/>
        <v>1.2711060606060607</v>
      </c>
      <c r="M52" s="57">
        <f t="shared" si="5"/>
        <v>0.10910781636103525</v>
      </c>
      <c r="N52" s="54">
        <f t="shared" si="6"/>
        <v>0.29737662337662341</v>
      </c>
      <c r="O52" s="57">
        <f t="shared" si="7"/>
        <v>2.5525890418594283E-2</v>
      </c>
      <c r="P52" s="54">
        <f t="shared" si="8"/>
        <v>6.5562770562770573E-2</v>
      </c>
      <c r="Q52" s="54">
        <v>3.64</v>
      </c>
      <c r="R52" s="56">
        <f t="shared" si="9"/>
        <v>18.386599567099566</v>
      </c>
    </row>
    <row r="53" spans="1:18" x14ac:dyDescent="0.25">
      <c r="A53" s="5">
        <v>10</v>
      </c>
      <c r="B53" s="20" t="s">
        <v>2</v>
      </c>
      <c r="C53" s="21" t="s">
        <v>2</v>
      </c>
      <c r="D53" s="8">
        <v>20761</v>
      </c>
      <c r="E53" s="9">
        <v>1730.08</v>
      </c>
      <c r="F53" s="11">
        <v>11.41</v>
      </c>
      <c r="G53" s="10" t="s">
        <v>2</v>
      </c>
      <c r="H53" s="28"/>
      <c r="I53" s="54">
        <f t="shared" si="2"/>
        <v>1.4324242424242424</v>
      </c>
      <c r="J53" s="55">
        <f t="shared" si="0"/>
        <v>0.12554112554112554</v>
      </c>
      <c r="K53" s="56">
        <f t="shared" si="3"/>
        <v>12.842424242424242</v>
      </c>
      <c r="L53" s="54">
        <f t="shared" si="4"/>
        <v>1.230451515151515</v>
      </c>
      <c r="M53" s="57">
        <f t="shared" si="5"/>
        <v>0.10783974716490052</v>
      </c>
      <c r="N53" s="54">
        <f t="shared" si="6"/>
        <v>0.28927272727272724</v>
      </c>
      <c r="O53" s="57">
        <f t="shared" si="7"/>
        <v>2.5352561548880565E-2</v>
      </c>
      <c r="P53" s="54">
        <f t="shared" si="8"/>
        <v>6.4212121212121206E-2</v>
      </c>
      <c r="Q53" s="54">
        <v>3.64</v>
      </c>
      <c r="R53" s="56">
        <f t="shared" si="9"/>
        <v>18.066360606060606</v>
      </c>
    </row>
    <row r="54" spans="1:18" ht="13" thickBot="1" x14ac:dyDescent="0.3">
      <c r="A54" s="5">
        <v>9</v>
      </c>
      <c r="B54" s="20">
        <v>3</v>
      </c>
      <c r="C54" s="22" t="s">
        <v>2</v>
      </c>
      <c r="D54" s="8">
        <v>20400</v>
      </c>
      <c r="E54" s="9">
        <v>1700</v>
      </c>
      <c r="F54" s="11">
        <v>11.21</v>
      </c>
      <c r="G54" s="10" t="s">
        <v>2</v>
      </c>
      <c r="H54" s="28"/>
      <c r="I54" s="54">
        <f t="shared" si="2"/>
        <v>1.4073160173160173</v>
      </c>
      <c r="J54" s="55">
        <f t="shared" si="0"/>
        <v>0.12554112554112554</v>
      </c>
      <c r="K54" s="56">
        <f t="shared" si="3"/>
        <v>12.617316017316018</v>
      </c>
      <c r="L54" s="54">
        <f t="shared" si="4"/>
        <v>1.1965727272727271</v>
      </c>
      <c r="M54" s="57">
        <f t="shared" si="5"/>
        <v>0.1067415456978347</v>
      </c>
      <c r="N54" s="54">
        <f t="shared" si="6"/>
        <v>0.2825194805194805</v>
      </c>
      <c r="O54" s="57">
        <f t="shared" si="7"/>
        <v>2.5202451429034833E-2</v>
      </c>
      <c r="P54" s="54">
        <f t="shared" si="8"/>
        <v>6.3086580086580094E-2</v>
      </c>
      <c r="Q54" s="54">
        <v>3.64</v>
      </c>
      <c r="R54" s="56">
        <f t="shared" si="9"/>
        <v>17.799494805194804</v>
      </c>
    </row>
    <row r="55" spans="1:18" x14ac:dyDescent="0.25">
      <c r="A55" s="5">
        <v>8</v>
      </c>
      <c r="B55" s="20" t="s">
        <v>2</v>
      </c>
      <c r="C55" s="35" t="s">
        <v>2</v>
      </c>
      <c r="D55" s="8">
        <v>20134</v>
      </c>
      <c r="E55" s="9">
        <v>1677.83</v>
      </c>
      <c r="F55" s="11">
        <v>11.06</v>
      </c>
      <c r="G55" s="10" t="s">
        <v>2</v>
      </c>
      <c r="H55" s="28"/>
      <c r="I55" s="54">
        <f t="shared" si="2"/>
        <v>1.3884848484848484</v>
      </c>
      <c r="J55" s="55">
        <f t="shared" si="0"/>
        <v>0.12554112554112554</v>
      </c>
      <c r="K55" s="56">
        <f t="shared" si="3"/>
        <v>12.448484848484849</v>
      </c>
      <c r="L55" s="54">
        <f t="shared" si="4"/>
        <v>1.1711636363636364</v>
      </c>
      <c r="M55" s="57">
        <f t="shared" si="5"/>
        <v>0.10589182968929804</v>
      </c>
      <c r="N55" s="54">
        <f t="shared" si="6"/>
        <v>0.27745454545454551</v>
      </c>
      <c r="O55" s="57">
        <f t="shared" si="7"/>
        <v>2.5086306098964329E-2</v>
      </c>
      <c r="P55" s="54">
        <f t="shared" si="8"/>
        <v>6.2242424242424245E-2</v>
      </c>
      <c r="Q55" s="54">
        <v>3.64</v>
      </c>
      <c r="R55" s="56">
        <f t="shared" si="9"/>
        <v>17.599345454545457</v>
      </c>
    </row>
    <row r="56" spans="1:18" x14ac:dyDescent="0.25">
      <c r="A56" s="5">
        <v>7</v>
      </c>
      <c r="B56" s="20" t="s">
        <v>2</v>
      </c>
      <c r="C56" s="36" t="s">
        <v>2</v>
      </c>
      <c r="D56" s="8">
        <v>19863</v>
      </c>
      <c r="E56" s="9">
        <v>1655.25</v>
      </c>
      <c r="F56" s="11">
        <v>10.91</v>
      </c>
      <c r="G56" s="10" t="s">
        <v>2</v>
      </c>
      <c r="H56" s="28"/>
      <c r="I56" s="54">
        <f t="shared" si="2"/>
        <v>1.3696536796536796</v>
      </c>
      <c r="J56" s="55">
        <f t="shared" si="0"/>
        <v>0.12554112554112554</v>
      </c>
      <c r="K56" s="56">
        <f t="shared" si="3"/>
        <v>12.279653679653681</v>
      </c>
      <c r="L56" s="54">
        <f t="shared" si="4"/>
        <v>1.1457545454545455</v>
      </c>
      <c r="M56" s="57">
        <f t="shared" si="5"/>
        <v>0.10501874843763019</v>
      </c>
      <c r="N56" s="54">
        <f t="shared" si="6"/>
        <v>0.2723896103896104</v>
      </c>
      <c r="O56" s="57">
        <f t="shared" si="7"/>
        <v>2.4966967038461081E-2</v>
      </c>
      <c r="P56" s="54">
        <f t="shared" si="8"/>
        <v>6.1398268398268403E-2</v>
      </c>
      <c r="Q56" s="54">
        <v>3.64</v>
      </c>
      <c r="R56" s="56">
        <f t="shared" si="9"/>
        <v>17.399196103896106</v>
      </c>
    </row>
    <row r="57" spans="1:18" ht="13" thickBot="1" x14ac:dyDescent="0.3">
      <c r="A57" s="5">
        <v>6</v>
      </c>
      <c r="B57" s="20" t="s">
        <v>2</v>
      </c>
      <c r="C57" s="35" t="s">
        <v>2</v>
      </c>
      <c r="D57" s="8">
        <v>19578</v>
      </c>
      <c r="E57" s="9">
        <v>1631.5</v>
      </c>
      <c r="F57" s="11">
        <v>10.76</v>
      </c>
      <c r="G57" s="10" t="s">
        <v>2</v>
      </c>
      <c r="H57" s="28"/>
      <c r="I57" s="54">
        <f t="shared" si="2"/>
        <v>1.3508225108225107</v>
      </c>
      <c r="J57" s="55">
        <f t="shared" si="0"/>
        <v>0.12554112554112554</v>
      </c>
      <c r="K57" s="56">
        <f t="shared" si="3"/>
        <v>12.11082251082251</v>
      </c>
      <c r="L57" s="54">
        <f t="shared" si="4"/>
        <v>1.1203454545454543</v>
      </c>
      <c r="M57" s="57">
        <f t="shared" si="5"/>
        <v>0.10412132477188238</v>
      </c>
      <c r="N57" s="54">
        <f t="shared" si="6"/>
        <v>0.2673246753246753</v>
      </c>
      <c r="O57" s="57">
        <f t="shared" si="7"/>
        <v>2.4844300680731905E-2</v>
      </c>
      <c r="P57" s="54">
        <f t="shared" si="8"/>
        <v>6.0554112554112555E-2</v>
      </c>
      <c r="Q57" s="54">
        <v>3.64</v>
      </c>
      <c r="R57" s="56">
        <f t="shared" si="9"/>
        <v>17.199046753246751</v>
      </c>
    </row>
    <row r="58" spans="1:18" x14ac:dyDescent="0.25">
      <c r="A58" s="5">
        <v>5</v>
      </c>
      <c r="B58" s="37" t="s">
        <v>2</v>
      </c>
      <c r="C58" s="38">
        <v>2</v>
      </c>
      <c r="D58" s="27">
        <v>19333</v>
      </c>
      <c r="E58" s="11">
        <v>1611.08</v>
      </c>
      <c r="F58" s="11">
        <v>10.62</v>
      </c>
      <c r="G58" s="10" t="s">
        <v>2</v>
      </c>
      <c r="H58" s="28"/>
      <c r="I58" s="54">
        <f t="shared" si="2"/>
        <v>1.3332467532467531</v>
      </c>
      <c r="J58" s="55">
        <f t="shared" si="0"/>
        <v>0.12554112554112554</v>
      </c>
      <c r="K58" s="56">
        <f t="shared" si="3"/>
        <v>11.953246753246752</v>
      </c>
      <c r="L58" s="54">
        <f t="shared" si="4"/>
        <v>1.0966303030303028</v>
      </c>
      <c r="M58" s="57">
        <f t="shared" si="5"/>
        <v>0.10326085715916224</v>
      </c>
      <c r="N58" s="54">
        <f t="shared" si="6"/>
        <v>0.26259740259740255</v>
      </c>
      <c r="O58" s="57">
        <f t="shared" si="7"/>
        <v>2.4726685743634895E-2</v>
      </c>
      <c r="P58" s="54">
        <f t="shared" si="8"/>
        <v>5.9766233766233759E-2</v>
      </c>
      <c r="Q58" s="54">
        <v>3.64</v>
      </c>
      <c r="R58" s="56">
        <f t="shared" si="9"/>
        <v>17.012240692640692</v>
      </c>
    </row>
    <row r="59" spans="1:18" x14ac:dyDescent="0.25">
      <c r="A59" s="5">
        <v>4</v>
      </c>
      <c r="B59" s="13" t="s">
        <v>2</v>
      </c>
      <c r="C59" s="39">
        <v>2</v>
      </c>
      <c r="D59" s="27">
        <v>19092</v>
      </c>
      <c r="E59" s="9">
        <v>1591</v>
      </c>
      <c r="F59" s="11">
        <v>10.49</v>
      </c>
      <c r="G59" s="10" t="s">
        <v>2</v>
      </c>
      <c r="H59" s="28"/>
      <c r="I59" s="54">
        <f t="shared" si="2"/>
        <v>1.3169264069264068</v>
      </c>
      <c r="J59" s="55">
        <f t="shared" si="0"/>
        <v>0.12554112554112554</v>
      </c>
      <c r="K59" s="56">
        <f t="shared" si="3"/>
        <v>11.806926406926408</v>
      </c>
      <c r="L59" s="54">
        <f t="shared" si="4"/>
        <v>1.0746090909090908</v>
      </c>
      <c r="M59" s="57">
        <f t="shared" si="5"/>
        <v>0.10244128607331657</v>
      </c>
      <c r="N59" s="54">
        <f t="shared" si="6"/>
        <v>0.25820779220779222</v>
      </c>
      <c r="O59" s="57">
        <f t="shared" si="7"/>
        <v>2.4614660839637009E-2</v>
      </c>
      <c r="P59" s="54">
        <f t="shared" si="8"/>
        <v>5.9034632034632044E-2</v>
      </c>
      <c r="Q59" s="54">
        <v>3.64</v>
      </c>
      <c r="R59" s="56">
        <f t="shared" si="9"/>
        <v>16.83877792207792</v>
      </c>
    </row>
    <row r="60" spans="1:18" x14ac:dyDescent="0.25">
      <c r="A60" s="5">
        <v>3</v>
      </c>
      <c r="B60" s="13" t="s">
        <v>2</v>
      </c>
      <c r="C60" s="40">
        <v>2</v>
      </c>
      <c r="D60" s="27">
        <v>18898</v>
      </c>
      <c r="E60" s="9">
        <v>1574.83</v>
      </c>
      <c r="F60" s="11">
        <v>10.38</v>
      </c>
      <c r="G60" s="10" t="s">
        <v>2</v>
      </c>
      <c r="H60" s="28"/>
      <c r="I60" s="54">
        <f t="shared" si="2"/>
        <v>1.3031168831168831</v>
      </c>
      <c r="J60" s="55">
        <f t="shared" si="0"/>
        <v>0.12554112554112554</v>
      </c>
      <c r="K60" s="56">
        <f t="shared" si="3"/>
        <v>11.683116883116885</v>
      </c>
      <c r="L60" s="54">
        <f t="shared" si="4"/>
        <v>1.0559757575757578</v>
      </c>
      <c r="M60" s="57">
        <f t="shared" si="5"/>
        <v>0.10173176855257782</v>
      </c>
      <c r="N60" s="54">
        <f t="shared" si="6"/>
        <v>0.25449350649350655</v>
      </c>
      <c r="O60" s="57">
        <f t="shared" si="7"/>
        <v>2.4517678852938971E-2</v>
      </c>
      <c r="P60" s="54">
        <f t="shared" si="8"/>
        <v>5.8415584415584421E-2</v>
      </c>
      <c r="Q60" s="54">
        <v>3.64</v>
      </c>
      <c r="R60" s="56">
        <f t="shared" si="9"/>
        <v>16.692001731601735</v>
      </c>
    </row>
    <row r="61" spans="1:18" ht="13" thickBot="1" x14ac:dyDescent="0.3">
      <c r="A61" s="41" t="s">
        <v>7</v>
      </c>
      <c r="B61" s="42" t="s">
        <v>2</v>
      </c>
      <c r="C61" s="43">
        <v>2</v>
      </c>
      <c r="D61" s="44" t="s">
        <v>8</v>
      </c>
      <c r="E61" s="44" t="s">
        <v>8</v>
      </c>
      <c r="F61" s="44" t="s">
        <v>8</v>
      </c>
      <c r="G61" s="44" t="s">
        <v>2</v>
      </c>
      <c r="I61" s="54"/>
      <c r="J61" s="55"/>
      <c r="K61" s="56"/>
      <c r="L61" s="54"/>
      <c r="M61" s="57"/>
      <c r="N61" s="54"/>
      <c r="O61" s="57"/>
      <c r="P61" s="54"/>
      <c r="Q61" s="54"/>
      <c r="R61" s="56"/>
    </row>
    <row r="62" spans="1:18" x14ac:dyDescent="0.25">
      <c r="A62" s="47" t="s">
        <v>9</v>
      </c>
      <c r="B62" s="47"/>
      <c r="C62" s="47"/>
      <c r="D62" s="47"/>
      <c r="E62" s="47"/>
      <c r="F62" s="47"/>
      <c r="G62" s="47"/>
    </row>
    <row r="63" spans="1:18" x14ac:dyDescent="0.25">
      <c r="A63" s="48" t="s">
        <v>10</v>
      </c>
      <c r="B63" s="48"/>
      <c r="C63" s="48"/>
      <c r="D63" s="48"/>
      <c r="E63" s="48"/>
      <c r="F63" s="48"/>
      <c r="G63" s="48"/>
    </row>
    <row r="64" spans="1:18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</sheetData>
  <mergeCells count="4">
    <mergeCell ref="A1:G1"/>
    <mergeCell ref="A62:G62"/>
    <mergeCell ref="A63:G63"/>
    <mergeCell ref="I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8A62-44B7-4426-877A-334DAA9B32C7}">
  <dimension ref="A1:R1646"/>
  <sheetViews>
    <sheetView workbookViewId="0">
      <selection sqref="A1:G1"/>
    </sheetView>
  </sheetViews>
  <sheetFormatPr defaultRowHeight="12.5" x14ac:dyDescent="0.25"/>
  <cols>
    <col min="1" max="1" width="11.54296875" style="45" customWidth="1"/>
    <col min="2" max="7" width="8.7265625" style="45"/>
  </cols>
  <sheetData>
    <row r="1" spans="1:18" ht="13" x14ac:dyDescent="0.3">
      <c r="A1" s="46" t="s">
        <v>0</v>
      </c>
      <c r="B1" s="46"/>
      <c r="C1" s="46"/>
      <c r="D1" s="46"/>
      <c r="E1" s="46"/>
      <c r="F1" s="46"/>
      <c r="G1" s="46"/>
      <c r="I1" s="49" t="s">
        <v>22</v>
      </c>
      <c r="J1" s="50"/>
      <c r="K1" s="50"/>
      <c r="L1" s="50"/>
      <c r="M1" s="50"/>
      <c r="N1" s="50"/>
      <c r="O1" s="50"/>
      <c r="P1" s="50"/>
      <c r="Q1" s="50"/>
      <c r="R1" s="51"/>
    </row>
    <row r="2" spans="1:18" ht="91" x14ac:dyDescent="0.3">
      <c r="A2" s="2" t="s">
        <v>1</v>
      </c>
      <c r="B2" s="3" t="s">
        <v>2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I2" s="52" t="s">
        <v>12</v>
      </c>
      <c r="J2" s="52" t="s">
        <v>13</v>
      </c>
      <c r="K2" s="52" t="s">
        <v>14</v>
      </c>
      <c r="L2" s="52" t="s">
        <v>15</v>
      </c>
      <c r="M2" s="52" t="s">
        <v>16</v>
      </c>
      <c r="N2" s="52" t="s">
        <v>17</v>
      </c>
      <c r="O2" s="52" t="s">
        <v>18</v>
      </c>
      <c r="P2" s="52" t="s">
        <v>19</v>
      </c>
      <c r="Q2" s="52" t="s">
        <v>20</v>
      </c>
      <c r="R2" s="53" t="s">
        <v>21</v>
      </c>
    </row>
    <row r="3" spans="1:18" x14ac:dyDescent="0.25">
      <c r="A3" s="5">
        <v>60</v>
      </c>
      <c r="B3" s="6" t="s">
        <v>2</v>
      </c>
      <c r="C3" s="7" t="s">
        <v>2</v>
      </c>
      <c r="D3" s="8">
        <v>85509</v>
      </c>
      <c r="E3" s="9">
        <v>7125.75</v>
      </c>
      <c r="F3" s="10" t="s">
        <v>2</v>
      </c>
      <c r="G3" s="11">
        <v>43.85</v>
      </c>
      <c r="I3" s="54">
        <f>SUM(G3*J3)</f>
        <v>8.328489702517162</v>
      </c>
      <c r="J3" s="55">
        <f>((40.5+1)/(260-(40.5+1)))</f>
        <v>0.18993135011441648</v>
      </c>
      <c r="K3" s="56">
        <f>SUM(G3+I3)</f>
        <v>52.178489702517162</v>
      </c>
      <c r="L3" s="54">
        <f>(((((G3+I3)*37.5)-175)*15.05%)/37.5)</f>
        <v>7.1505293668954995</v>
      </c>
      <c r="M3" s="57">
        <f>SUM(L3/G3)</f>
        <v>0.16306794451301024</v>
      </c>
      <c r="N3" s="54">
        <f>(((((G3+I3)*37.5)-120)*3%)/37.5)</f>
        <v>1.4693546910755149</v>
      </c>
      <c r="O3" s="57">
        <f>N3/G3</f>
        <v>3.3508658861471259E-2</v>
      </c>
      <c r="P3" s="54">
        <f>SUM((G3+I3)*0.5%)</f>
        <v>0.26089244851258581</v>
      </c>
      <c r="Q3" s="54">
        <v>3.64</v>
      </c>
      <c r="R3" s="56">
        <f>SUM(K3+L3+P3+N3+Q3)</f>
        <v>64.699266209000754</v>
      </c>
    </row>
    <row r="4" spans="1:18" x14ac:dyDescent="0.25">
      <c r="A4" s="5">
        <v>59</v>
      </c>
      <c r="B4" s="6" t="s">
        <v>2</v>
      </c>
      <c r="C4" s="7" t="s">
        <v>2</v>
      </c>
      <c r="D4" s="8">
        <v>83022</v>
      </c>
      <c r="E4" s="9">
        <v>6918.5</v>
      </c>
      <c r="F4" s="10" t="s">
        <v>2</v>
      </c>
      <c r="G4" s="11">
        <v>42.58</v>
      </c>
      <c r="I4" s="54">
        <f t="shared" ref="I4:I31" si="0">SUM(G4*J4)</f>
        <v>8.0872768878718535</v>
      </c>
      <c r="J4" s="55">
        <f t="shared" ref="J4:J60" si="1">((40.5+1)/(260-(40.5+1)))</f>
        <v>0.18993135011441648</v>
      </c>
      <c r="K4" s="56">
        <f t="shared" ref="K4:K31" si="2">SUM(G4+I4)</f>
        <v>50.66727688787185</v>
      </c>
      <c r="L4" s="54">
        <f t="shared" ref="L4:L31" si="3">(((((G4+I4)*37.5)-175)*15.05%)/37.5)</f>
        <v>6.9230918382913798</v>
      </c>
      <c r="M4" s="57">
        <f t="shared" ref="M4:M31" si="4">SUM(L4/G4)</f>
        <v>0.16259022635724238</v>
      </c>
      <c r="N4" s="54">
        <f t="shared" ref="N4:N31" si="5">(((((G4+I4)*37.5)-120)*3%)/37.5)</f>
        <v>1.4240183066361554</v>
      </c>
      <c r="O4" s="57">
        <f t="shared" ref="O4:O31" si="6">N4/G4</f>
        <v>3.3443360888589839E-2</v>
      </c>
      <c r="P4" s="54">
        <f t="shared" ref="P4:P31" si="7">SUM((G4+I4)*0.5%)</f>
        <v>0.25333638443935924</v>
      </c>
      <c r="Q4" s="54">
        <v>3.64</v>
      </c>
      <c r="R4" s="56">
        <f t="shared" ref="R4:R31" si="8">SUM(K4+L4+P4+N4+Q4)</f>
        <v>62.907723417238742</v>
      </c>
    </row>
    <row r="5" spans="1:18" ht="13" thickBot="1" x14ac:dyDescent="0.3">
      <c r="A5" s="5">
        <v>58</v>
      </c>
      <c r="B5" s="6" t="s">
        <v>2</v>
      </c>
      <c r="C5" s="12" t="s">
        <v>2</v>
      </c>
      <c r="D5" s="8">
        <v>80608</v>
      </c>
      <c r="E5" s="9">
        <v>6717.33</v>
      </c>
      <c r="F5" s="10" t="s">
        <v>2</v>
      </c>
      <c r="G5" s="11">
        <v>41.34</v>
      </c>
      <c r="I5" s="54">
        <f t="shared" si="0"/>
        <v>7.851762013729978</v>
      </c>
      <c r="J5" s="55">
        <f t="shared" si="1"/>
        <v>0.18993135011441648</v>
      </c>
      <c r="K5" s="56">
        <f t="shared" si="2"/>
        <v>49.191762013729985</v>
      </c>
      <c r="L5" s="54">
        <f t="shared" si="3"/>
        <v>6.7010268497330294</v>
      </c>
      <c r="M5" s="57">
        <f t="shared" si="4"/>
        <v>0.1620954729011376</v>
      </c>
      <c r="N5" s="54">
        <f t="shared" si="5"/>
        <v>1.3797528604118996</v>
      </c>
      <c r="O5" s="57">
        <f t="shared" si="6"/>
        <v>3.3375734407641494E-2</v>
      </c>
      <c r="P5" s="54">
        <f t="shared" si="7"/>
        <v>0.24595881006864992</v>
      </c>
      <c r="Q5" s="54">
        <v>3.64</v>
      </c>
      <c r="R5" s="56">
        <f t="shared" si="8"/>
        <v>61.15850053394356</v>
      </c>
    </row>
    <row r="6" spans="1:18" x14ac:dyDescent="0.25">
      <c r="A6" s="5">
        <v>57</v>
      </c>
      <c r="B6" s="13" t="s">
        <v>2</v>
      </c>
      <c r="C6" s="14" t="s">
        <v>2</v>
      </c>
      <c r="D6" s="8">
        <v>78266</v>
      </c>
      <c r="E6" s="9">
        <v>6522.17</v>
      </c>
      <c r="F6" s="10" t="s">
        <v>2</v>
      </c>
      <c r="G6" s="11">
        <v>40.14</v>
      </c>
      <c r="I6" s="54">
        <f t="shared" si="0"/>
        <v>7.6238443935926776</v>
      </c>
      <c r="J6" s="55">
        <f t="shared" si="1"/>
        <v>0.18993135011441648</v>
      </c>
      <c r="K6" s="56">
        <f t="shared" si="2"/>
        <v>47.763844393592677</v>
      </c>
      <c r="L6" s="54">
        <f t="shared" si="3"/>
        <v>6.4861252479023639</v>
      </c>
      <c r="M6" s="57">
        <f t="shared" si="4"/>
        <v>0.16158757468615753</v>
      </c>
      <c r="N6" s="54">
        <f t="shared" si="5"/>
        <v>1.3369153318077802</v>
      </c>
      <c r="O6" s="57">
        <f t="shared" si="6"/>
        <v>3.3306311205973597E-2</v>
      </c>
      <c r="P6" s="54">
        <f t="shared" si="7"/>
        <v>0.2388192219679634</v>
      </c>
      <c r="Q6" s="54">
        <v>3.64</v>
      </c>
      <c r="R6" s="56">
        <f t="shared" si="8"/>
        <v>59.465704195270789</v>
      </c>
    </row>
    <row r="7" spans="1:18" x14ac:dyDescent="0.25">
      <c r="A7" s="5">
        <v>56</v>
      </c>
      <c r="B7" s="13" t="s">
        <v>2</v>
      </c>
      <c r="C7" s="14">
        <v>10</v>
      </c>
      <c r="D7" s="8">
        <v>75991</v>
      </c>
      <c r="E7" s="9">
        <v>6332.58</v>
      </c>
      <c r="F7" s="10" t="s">
        <v>2</v>
      </c>
      <c r="G7" s="11">
        <v>38.97</v>
      </c>
      <c r="I7" s="54">
        <f t="shared" si="0"/>
        <v>7.4016247139588094</v>
      </c>
      <c r="J7" s="55">
        <f t="shared" si="1"/>
        <v>0.18993135011441648</v>
      </c>
      <c r="K7" s="56">
        <f t="shared" si="2"/>
        <v>46.371624713958809</v>
      </c>
      <c r="L7" s="54">
        <f t="shared" si="3"/>
        <v>6.2765961861174677</v>
      </c>
      <c r="M7" s="57">
        <f t="shared" si="4"/>
        <v>0.1610622577910564</v>
      </c>
      <c r="N7" s="54">
        <f t="shared" si="5"/>
        <v>1.2951487414187641</v>
      </c>
      <c r="O7" s="57">
        <f t="shared" si="6"/>
        <v>3.3234507093116865E-2</v>
      </c>
      <c r="P7" s="54">
        <f t="shared" si="7"/>
        <v>0.23185812356979404</v>
      </c>
      <c r="Q7" s="54">
        <v>3.64</v>
      </c>
      <c r="R7" s="56">
        <f t="shared" si="8"/>
        <v>57.815227765064833</v>
      </c>
    </row>
    <row r="8" spans="1:18" x14ac:dyDescent="0.25">
      <c r="A8" s="5">
        <v>55</v>
      </c>
      <c r="B8" s="13" t="s">
        <v>2</v>
      </c>
      <c r="C8" s="14" t="s">
        <v>2</v>
      </c>
      <c r="D8" s="8">
        <v>73785</v>
      </c>
      <c r="E8" s="9">
        <v>6148.75</v>
      </c>
      <c r="F8" s="10" t="s">
        <v>2</v>
      </c>
      <c r="G8" s="11">
        <v>37.840000000000003</v>
      </c>
      <c r="I8" s="54">
        <f t="shared" si="0"/>
        <v>7.1870022883295199</v>
      </c>
      <c r="J8" s="55">
        <f t="shared" si="1"/>
        <v>0.18993135011441648</v>
      </c>
      <c r="K8" s="56">
        <f t="shared" si="2"/>
        <v>45.027002288329527</v>
      </c>
      <c r="L8" s="54">
        <f t="shared" si="3"/>
        <v>6.0742305110602599</v>
      </c>
      <c r="M8" s="57">
        <f t="shared" si="4"/>
        <v>0.16052406213161363</v>
      </c>
      <c r="N8" s="54">
        <f t="shared" si="5"/>
        <v>1.2548100686498858</v>
      </c>
      <c r="O8" s="57">
        <f t="shared" si="6"/>
        <v>3.3160942617597403E-2</v>
      </c>
      <c r="P8" s="54">
        <f t="shared" si="7"/>
        <v>0.22513501144164763</v>
      </c>
      <c r="Q8" s="54">
        <v>3.64</v>
      </c>
      <c r="R8" s="56">
        <f t="shared" si="8"/>
        <v>56.221177879481324</v>
      </c>
    </row>
    <row r="9" spans="1:18" x14ac:dyDescent="0.25">
      <c r="A9" s="5">
        <v>54</v>
      </c>
      <c r="B9" s="13" t="s">
        <v>2</v>
      </c>
      <c r="C9" s="14" t="s">
        <v>2</v>
      </c>
      <c r="D9" s="8">
        <v>71643</v>
      </c>
      <c r="E9" s="9">
        <v>5970.25</v>
      </c>
      <c r="F9" s="10" t="s">
        <v>2</v>
      </c>
      <c r="G9" s="11">
        <v>36.74</v>
      </c>
      <c r="I9" s="54">
        <f t="shared" si="0"/>
        <v>6.9780778032036617</v>
      </c>
      <c r="J9" s="55">
        <f t="shared" si="1"/>
        <v>0.18993135011441648</v>
      </c>
      <c r="K9" s="56">
        <f t="shared" si="2"/>
        <v>43.718077803203663</v>
      </c>
      <c r="L9" s="54">
        <f t="shared" si="3"/>
        <v>5.8772373760488179</v>
      </c>
      <c r="M9" s="57">
        <f t="shared" si="4"/>
        <v>0.15996835536333201</v>
      </c>
      <c r="N9" s="54">
        <f t="shared" si="5"/>
        <v>1.2155423340961098</v>
      </c>
      <c r="O9" s="57">
        <f t="shared" si="6"/>
        <v>3.308498459706341E-2</v>
      </c>
      <c r="P9" s="54">
        <f t="shared" si="7"/>
        <v>0.21859038901601832</v>
      </c>
      <c r="Q9" s="54">
        <v>3.64</v>
      </c>
      <c r="R9" s="56">
        <f t="shared" si="8"/>
        <v>54.669447902364602</v>
      </c>
    </row>
    <row r="10" spans="1:18" ht="13" thickBot="1" x14ac:dyDescent="0.3">
      <c r="A10" s="5">
        <v>53</v>
      </c>
      <c r="B10" s="13" t="s">
        <v>2</v>
      </c>
      <c r="C10" s="14" t="s">
        <v>2</v>
      </c>
      <c r="D10" s="8">
        <v>69560</v>
      </c>
      <c r="E10" s="9">
        <v>5796.67</v>
      </c>
      <c r="F10" s="10" t="s">
        <v>2</v>
      </c>
      <c r="G10" s="11">
        <v>35.67</v>
      </c>
      <c r="I10" s="54">
        <f t="shared" si="0"/>
        <v>6.7748512585812364</v>
      </c>
      <c r="J10" s="55">
        <f t="shared" si="1"/>
        <v>0.18993135011441648</v>
      </c>
      <c r="K10" s="56">
        <f t="shared" si="2"/>
        <v>42.444851258581238</v>
      </c>
      <c r="L10" s="54">
        <f t="shared" si="3"/>
        <v>5.6856167810831426</v>
      </c>
      <c r="M10" s="57">
        <f t="shared" si="4"/>
        <v>0.15939491957059551</v>
      </c>
      <c r="N10" s="54">
        <f t="shared" si="5"/>
        <v>1.1773455377574371</v>
      </c>
      <c r="O10" s="57">
        <f t="shared" si="6"/>
        <v>3.3006603245232323E-2</v>
      </c>
      <c r="P10" s="54">
        <f t="shared" si="7"/>
        <v>0.2122242562929062</v>
      </c>
      <c r="Q10" s="54">
        <v>3.64</v>
      </c>
      <c r="R10" s="56">
        <f t="shared" si="8"/>
        <v>53.160037833714725</v>
      </c>
    </row>
    <row r="11" spans="1:18" x14ac:dyDescent="0.25">
      <c r="A11" s="15">
        <v>52</v>
      </c>
      <c r="B11" s="16" t="s">
        <v>2</v>
      </c>
      <c r="C11" s="14" t="s">
        <v>2</v>
      </c>
      <c r="D11" s="8">
        <v>67540</v>
      </c>
      <c r="E11" s="9">
        <v>5628.33</v>
      </c>
      <c r="F11" s="10" t="s">
        <v>2</v>
      </c>
      <c r="G11" s="11">
        <v>34.64</v>
      </c>
      <c r="I11" s="54">
        <f t="shared" si="0"/>
        <v>6.5792219679633872</v>
      </c>
      <c r="J11" s="55">
        <f t="shared" si="1"/>
        <v>0.18993135011441648</v>
      </c>
      <c r="K11" s="56">
        <f t="shared" si="2"/>
        <v>41.219221967963385</v>
      </c>
      <c r="L11" s="54">
        <f t="shared" si="3"/>
        <v>5.5011595728451566</v>
      </c>
      <c r="M11" s="57">
        <f t="shared" si="4"/>
        <v>0.15880945649091099</v>
      </c>
      <c r="N11" s="54">
        <f t="shared" si="5"/>
        <v>1.1405766590389015</v>
      </c>
      <c r="O11" s="57">
        <f t="shared" si="6"/>
        <v>3.2926577916827411E-2</v>
      </c>
      <c r="P11" s="54">
        <f t="shared" si="7"/>
        <v>0.20609610983981694</v>
      </c>
      <c r="Q11" s="54">
        <v>3.64</v>
      </c>
      <c r="R11" s="56">
        <f t="shared" si="8"/>
        <v>51.707054309687258</v>
      </c>
    </row>
    <row r="12" spans="1:18" x14ac:dyDescent="0.25">
      <c r="A12" s="5">
        <v>51</v>
      </c>
      <c r="B12" s="17" t="s">
        <v>2</v>
      </c>
      <c r="C12" s="14" t="s">
        <v>2</v>
      </c>
      <c r="D12" s="8">
        <v>65578</v>
      </c>
      <c r="E12" s="9">
        <v>5464.83</v>
      </c>
      <c r="F12" s="10" t="s">
        <v>2</v>
      </c>
      <c r="G12" s="11">
        <v>33.630000000000003</v>
      </c>
      <c r="I12" s="54">
        <f t="shared" si="0"/>
        <v>6.387391304347827</v>
      </c>
      <c r="J12" s="55">
        <f t="shared" si="1"/>
        <v>0.18993135011441648</v>
      </c>
      <c r="K12" s="56">
        <f t="shared" si="2"/>
        <v>40.017391304347832</v>
      </c>
      <c r="L12" s="54">
        <f t="shared" si="3"/>
        <v>5.3202840579710156</v>
      </c>
      <c r="M12" s="57">
        <f t="shared" si="4"/>
        <v>0.15820053696018482</v>
      </c>
      <c r="N12" s="54">
        <f t="shared" si="5"/>
        <v>1.1045217391304349</v>
      </c>
      <c r="O12" s="57">
        <f t="shared" si="6"/>
        <v>3.2843346391032854E-2</v>
      </c>
      <c r="P12" s="54">
        <f t="shared" si="7"/>
        <v>0.20008695652173916</v>
      </c>
      <c r="Q12" s="54">
        <v>3.64</v>
      </c>
      <c r="R12" s="56">
        <f t="shared" si="8"/>
        <v>50.282284057971019</v>
      </c>
    </row>
    <row r="13" spans="1:18" ht="13" thickBot="1" x14ac:dyDescent="0.3">
      <c r="A13" s="5">
        <v>50</v>
      </c>
      <c r="B13" s="18" t="s">
        <v>2</v>
      </c>
      <c r="C13" s="19" t="s">
        <v>2</v>
      </c>
      <c r="D13" s="8">
        <v>63673</v>
      </c>
      <c r="E13" s="9">
        <v>5306.08</v>
      </c>
      <c r="F13" s="10" t="s">
        <v>2</v>
      </c>
      <c r="G13" s="11">
        <v>32.65</v>
      </c>
      <c r="I13" s="54">
        <f t="shared" si="0"/>
        <v>6.201258581235698</v>
      </c>
      <c r="J13" s="55">
        <f t="shared" si="1"/>
        <v>0.18993135011441648</v>
      </c>
      <c r="K13" s="56">
        <f t="shared" si="2"/>
        <v>38.851258581235697</v>
      </c>
      <c r="L13" s="54">
        <f t="shared" si="3"/>
        <v>5.1447810831426386</v>
      </c>
      <c r="M13" s="57">
        <f t="shared" si="4"/>
        <v>0.15757369320498127</v>
      </c>
      <c r="N13" s="54">
        <f t="shared" si="5"/>
        <v>1.0695377574370708</v>
      </c>
      <c r="O13" s="57">
        <f t="shared" si="6"/>
        <v>3.2757664852590226E-2</v>
      </c>
      <c r="P13" s="54">
        <f t="shared" si="7"/>
        <v>0.19425629290617849</v>
      </c>
      <c r="Q13" s="54">
        <v>3.64</v>
      </c>
      <c r="R13" s="56">
        <f t="shared" si="8"/>
        <v>48.899833714721581</v>
      </c>
    </row>
    <row r="14" spans="1:18" x14ac:dyDescent="0.25">
      <c r="A14" s="5">
        <v>49</v>
      </c>
      <c r="B14" s="20" t="s">
        <v>2</v>
      </c>
      <c r="C14" s="21" t="s">
        <v>2</v>
      </c>
      <c r="D14" s="8">
        <v>61823</v>
      </c>
      <c r="E14" s="9">
        <v>5151.92</v>
      </c>
      <c r="F14" s="10" t="s">
        <v>2</v>
      </c>
      <c r="G14" s="11">
        <v>31.7</v>
      </c>
      <c r="I14" s="54">
        <f t="shared" si="0"/>
        <v>6.0208237986270019</v>
      </c>
      <c r="J14" s="55">
        <f t="shared" si="1"/>
        <v>0.18993135011441648</v>
      </c>
      <c r="K14" s="56">
        <f t="shared" si="2"/>
        <v>37.720823798627002</v>
      </c>
      <c r="L14" s="54">
        <f t="shared" si="3"/>
        <v>4.9746506483600301</v>
      </c>
      <c r="M14" s="57">
        <f t="shared" si="4"/>
        <v>0.15692904253501672</v>
      </c>
      <c r="N14" s="54">
        <f t="shared" si="5"/>
        <v>1.03562471395881</v>
      </c>
      <c r="O14" s="57">
        <f t="shared" si="6"/>
        <v>3.2669549336240063E-2</v>
      </c>
      <c r="P14" s="54">
        <f t="shared" si="7"/>
        <v>0.18860411899313501</v>
      </c>
      <c r="Q14" s="54">
        <v>3.64</v>
      </c>
      <c r="R14" s="56">
        <f t="shared" si="8"/>
        <v>47.559703279938979</v>
      </c>
    </row>
    <row r="15" spans="1:18" x14ac:dyDescent="0.25">
      <c r="A15" s="5">
        <v>48</v>
      </c>
      <c r="B15" s="20">
        <v>9</v>
      </c>
      <c r="C15" s="21" t="s">
        <v>2</v>
      </c>
      <c r="D15" s="8">
        <v>60027</v>
      </c>
      <c r="E15" s="9">
        <v>5002.25</v>
      </c>
      <c r="F15" s="10" t="s">
        <v>2</v>
      </c>
      <c r="G15" s="11">
        <v>30.78</v>
      </c>
      <c r="I15" s="54">
        <f t="shared" si="0"/>
        <v>5.8460869565217397</v>
      </c>
      <c r="J15" s="55">
        <f t="shared" si="1"/>
        <v>0.18993135011441648</v>
      </c>
      <c r="K15" s="56">
        <f t="shared" si="2"/>
        <v>36.626086956521739</v>
      </c>
      <c r="L15" s="54">
        <f t="shared" si="3"/>
        <v>4.8098927536231884</v>
      </c>
      <c r="M15" s="57">
        <f t="shared" si="4"/>
        <v>0.15626682110536674</v>
      </c>
      <c r="N15" s="54">
        <f t="shared" si="5"/>
        <v>1.0027826086956522</v>
      </c>
      <c r="O15" s="57">
        <f t="shared" si="6"/>
        <v>3.2579032121366217E-2</v>
      </c>
      <c r="P15" s="54">
        <f t="shared" si="7"/>
        <v>0.18313043478260871</v>
      </c>
      <c r="Q15" s="54">
        <v>3.64</v>
      </c>
      <c r="R15" s="56">
        <f t="shared" si="8"/>
        <v>46.261892753623194</v>
      </c>
    </row>
    <row r="16" spans="1:18" ht="13" thickBot="1" x14ac:dyDescent="0.3">
      <c r="A16" s="5">
        <v>47</v>
      </c>
      <c r="B16" s="20" t="s">
        <v>2</v>
      </c>
      <c r="C16" s="22" t="s">
        <v>2</v>
      </c>
      <c r="D16" s="8">
        <v>58284</v>
      </c>
      <c r="E16" s="9">
        <v>4857</v>
      </c>
      <c r="F16" s="10" t="s">
        <v>2</v>
      </c>
      <c r="G16" s="11">
        <v>29.89</v>
      </c>
      <c r="I16" s="54">
        <f t="shared" si="0"/>
        <v>5.6770480549199087</v>
      </c>
      <c r="J16" s="55">
        <f t="shared" si="1"/>
        <v>0.18993135011441648</v>
      </c>
      <c r="K16" s="56">
        <f t="shared" si="2"/>
        <v>35.567048054919908</v>
      </c>
      <c r="L16" s="54">
        <f t="shared" si="3"/>
        <v>4.6505073989321124</v>
      </c>
      <c r="M16" s="57">
        <f t="shared" si="4"/>
        <v>0.15558740043265681</v>
      </c>
      <c r="N16" s="54">
        <f t="shared" si="5"/>
        <v>0.97101144164759712</v>
      </c>
      <c r="O16" s="57">
        <f t="shared" si="6"/>
        <v>3.2486163989548247E-2</v>
      </c>
      <c r="P16" s="54">
        <f t="shared" si="7"/>
        <v>0.17783524027459954</v>
      </c>
      <c r="Q16" s="54">
        <v>3.64</v>
      </c>
      <c r="R16" s="56">
        <f t="shared" si="8"/>
        <v>45.006402135774216</v>
      </c>
    </row>
    <row r="17" spans="1:18" x14ac:dyDescent="0.25">
      <c r="A17" s="5">
        <v>46</v>
      </c>
      <c r="B17" s="20" t="s">
        <v>2</v>
      </c>
      <c r="C17" s="7" t="s">
        <v>2</v>
      </c>
      <c r="D17" s="8">
        <v>56592</v>
      </c>
      <c r="E17" s="9">
        <v>4716</v>
      </c>
      <c r="F17" s="10" t="s">
        <v>2</v>
      </c>
      <c r="G17" s="11">
        <v>29.02</v>
      </c>
      <c r="I17" s="54">
        <f t="shared" si="0"/>
        <v>5.5118077803203658</v>
      </c>
      <c r="J17" s="55">
        <f t="shared" si="1"/>
        <v>0.18993135011441648</v>
      </c>
      <c r="K17" s="56">
        <f t="shared" si="2"/>
        <v>34.531807780320364</v>
      </c>
      <c r="L17" s="54">
        <f t="shared" si="3"/>
        <v>4.4947037376048815</v>
      </c>
      <c r="M17" s="57">
        <f t="shared" si="4"/>
        <v>0.15488296821519235</v>
      </c>
      <c r="N17" s="54">
        <f t="shared" si="5"/>
        <v>0.93995423340961093</v>
      </c>
      <c r="O17" s="57">
        <f t="shared" si="6"/>
        <v>3.2389877098883905E-2</v>
      </c>
      <c r="P17" s="54">
        <f t="shared" si="7"/>
        <v>0.17265903890160181</v>
      </c>
      <c r="Q17" s="54">
        <v>3.64</v>
      </c>
      <c r="R17" s="56">
        <f t="shared" si="8"/>
        <v>43.779124790236452</v>
      </c>
    </row>
    <row r="18" spans="1:18" x14ac:dyDescent="0.25">
      <c r="A18" s="5">
        <v>45</v>
      </c>
      <c r="B18" s="20" t="s">
        <v>2</v>
      </c>
      <c r="C18" s="7" t="s">
        <v>2</v>
      </c>
      <c r="D18" s="8">
        <v>54949</v>
      </c>
      <c r="E18" s="9">
        <v>4579.08</v>
      </c>
      <c r="F18" s="10" t="s">
        <v>2</v>
      </c>
      <c r="G18" s="11">
        <v>28.18</v>
      </c>
      <c r="I18" s="54">
        <f t="shared" si="0"/>
        <v>5.3522654462242558</v>
      </c>
      <c r="J18" s="55">
        <f t="shared" si="1"/>
        <v>0.18993135011441648</v>
      </c>
      <c r="K18" s="56">
        <f t="shared" si="2"/>
        <v>33.532265446224258</v>
      </c>
      <c r="L18" s="54">
        <f t="shared" si="3"/>
        <v>4.3442726163234173</v>
      </c>
      <c r="M18" s="57">
        <f t="shared" si="4"/>
        <v>0.15416155487308081</v>
      </c>
      <c r="N18" s="54">
        <f t="shared" si="5"/>
        <v>0.9099679633867277</v>
      </c>
      <c r="O18" s="57">
        <f t="shared" si="6"/>
        <v>3.2291269105277777E-2</v>
      </c>
      <c r="P18" s="54">
        <f t="shared" si="7"/>
        <v>0.16766132723112129</v>
      </c>
      <c r="Q18" s="54">
        <v>3.64</v>
      </c>
      <c r="R18" s="56">
        <f t="shared" si="8"/>
        <v>42.594167353165524</v>
      </c>
    </row>
    <row r="19" spans="1:18" ht="13" thickBot="1" x14ac:dyDescent="0.3">
      <c r="A19" s="5">
        <v>44</v>
      </c>
      <c r="B19" s="23" t="s">
        <v>2</v>
      </c>
      <c r="C19" s="12" t="s">
        <v>2</v>
      </c>
      <c r="D19" s="8">
        <v>53353</v>
      </c>
      <c r="E19" s="9">
        <v>4446.08</v>
      </c>
      <c r="F19" s="10" t="s">
        <v>2</v>
      </c>
      <c r="G19" s="11">
        <v>27.36</v>
      </c>
      <c r="I19" s="54">
        <f t="shared" si="0"/>
        <v>5.1965217391304348</v>
      </c>
      <c r="J19" s="55">
        <f t="shared" si="1"/>
        <v>0.18993135011441648</v>
      </c>
      <c r="K19" s="56">
        <f t="shared" si="2"/>
        <v>32.556521739130432</v>
      </c>
      <c r="L19" s="54">
        <f t="shared" si="3"/>
        <v>4.1974231884057973</v>
      </c>
      <c r="M19" s="57">
        <f t="shared" si="4"/>
        <v>0.15341459021951015</v>
      </c>
      <c r="N19" s="54">
        <f t="shared" si="5"/>
        <v>0.88069565217391299</v>
      </c>
      <c r="O19" s="57">
        <f t="shared" si="6"/>
        <v>3.2189168573607929E-2</v>
      </c>
      <c r="P19" s="54">
        <f t="shared" si="7"/>
        <v>0.16278260869565217</v>
      </c>
      <c r="Q19" s="54">
        <v>3.64</v>
      </c>
      <c r="R19" s="56">
        <f t="shared" si="8"/>
        <v>41.437423188405795</v>
      </c>
    </row>
    <row r="20" spans="1:18" x14ac:dyDescent="0.25">
      <c r="A20" s="5">
        <v>43</v>
      </c>
      <c r="B20" s="6" t="s">
        <v>2</v>
      </c>
      <c r="C20" s="24" t="s">
        <v>2</v>
      </c>
      <c r="D20" s="8">
        <v>51805</v>
      </c>
      <c r="E20" s="9">
        <v>4317.08</v>
      </c>
      <c r="F20" s="10" t="s">
        <v>2</v>
      </c>
      <c r="G20" s="11">
        <v>26.57</v>
      </c>
      <c r="I20" s="54">
        <f t="shared" si="0"/>
        <v>5.0464759725400459</v>
      </c>
      <c r="J20" s="55">
        <f t="shared" si="1"/>
        <v>0.18993135011441648</v>
      </c>
      <c r="K20" s="56">
        <f t="shared" si="2"/>
        <v>31.616475972540044</v>
      </c>
      <c r="L20" s="54">
        <f t="shared" si="3"/>
        <v>4.055946300533944</v>
      </c>
      <c r="M20" s="57">
        <f t="shared" si="4"/>
        <v>0.15265134740436373</v>
      </c>
      <c r="N20" s="54">
        <f t="shared" si="5"/>
        <v>0.85249427917620135</v>
      </c>
      <c r="O20" s="57">
        <f t="shared" si="6"/>
        <v>3.2084843025073438E-2</v>
      </c>
      <c r="P20" s="54">
        <f t="shared" si="7"/>
        <v>0.15808237986270021</v>
      </c>
      <c r="Q20" s="54">
        <v>3.64</v>
      </c>
      <c r="R20" s="56">
        <f t="shared" si="8"/>
        <v>40.322998932112888</v>
      </c>
    </row>
    <row r="21" spans="1:18" x14ac:dyDescent="0.25">
      <c r="A21" s="5">
        <v>42</v>
      </c>
      <c r="B21" s="6" t="s">
        <v>2</v>
      </c>
      <c r="C21" s="24">
        <v>8</v>
      </c>
      <c r="D21" s="8">
        <v>50300</v>
      </c>
      <c r="E21" s="9">
        <v>4191.67</v>
      </c>
      <c r="F21" s="10" t="s">
        <v>2</v>
      </c>
      <c r="G21" s="11">
        <v>25.79</v>
      </c>
      <c r="I21" s="54">
        <f t="shared" si="0"/>
        <v>4.898329519450801</v>
      </c>
      <c r="J21" s="55">
        <f t="shared" si="1"/>
        <v>0.18993135011441648</v>
      </c>
      <c r="K21" s="56">
        <f t="shared" si="2"/>
        <v>30.6883295194508</v>
      </c>
      <c r="L21" s="54">
        <f t="shared" si="3"/>
        <v>3.9162602593440115</v>
      </c>
      <c r="M21" s="57">
        <f t="shared" si="4"/>
        <v>0.15185189062985699</v>
      </c>
      <c r="N21" s="54">
        <f t="shared" si="5"/>
        <v>0.82464988558352392</v>
      </c>
      <c r="O21" s="57">
        <f t="shared" si="6"/>
        <v>3.1975567490636833E-2</v>
      </c>
      <c r="P21" s="54">
        <f t="shared" si="7"/>
        <v>0.15344164759725401</v>
      </c>
      <c r="Q21" s="54">
        <v>3.64</v>
      </c>
      <c r="R21" s="56">
        <f t="shared" si="8"/>
        <v>39.222681311975592</v>
      </c>
    </row>
    <row r="22" spans="1:18" x14ac:dyDescent="0.25">
      <c r="A22" s="5">
        <v>41</v>
      </c>
      <c r="B22" s="6" t="s">
        <v>2</v>
      </c>
      <c r="C22" s="24" t="s">
        <v>2</v>
      </c>
      <c r="D22" s="8">
        <v>48841</v>
      </c>
      <c r="E22" s="9">
        <v>4070.08</v>
      </c>
      <c r="F22" s="10" t="s">
        <v>2</v>
      </c>
      <c r="G22" s="11">
        <v>25.05</v>
      </c>
      <c r="I22" s="54">
        <f t="shared" si="0"/>
        <v>4.7577803203661331</v>
      </c>
      <c r="J22" s="55">
        <f t="shared" si="1"/>
        <v>0.18993135011441648</v>
      </c>
      <c r="K22" s="56">
        <f t="shared" si="2"/>
        <v>29.807780320366135</v>
      </c>
      <c r="L22" s="54">
        <f t="shared" si="3"/>
        <v>3.7837376048817699</v>
      </c>
      <c r="M22" s="57">
        <f t="shared" si="4"/>
        <v>0.15104740937651776</v>
      </c>
      <c r="N22" s="54">
        <f t="shared" si="5"/>
        <v>0.79823340961098399</v>
      </c>
      <c r="O22" s="57">
        <f t="shared" si="6"/>
        <v>3.1865605174091177E-2</v>
      </c>
      <c r="P22" s="54">
        <f t="shared" si="7"/>
        <v>0.14903890160183067</v>
      </c>
      <c r="Q22" s="54">
        <v>3.64</v>
      </c>
      <c r="R22" s="56">
        <f t="shared" si="8"/>
        <v>38.178790236460728</v>
      </c>
    </row>
    <row r="23" spans="1:18" ht="13" thickBot="1" x14ac:dyDescent="0.3">
      <c r="A23" s="5">
        <v>40</v>
      </c>
      <c r="B23" s="25" t="s">
        <v>2</v>
      </c>
      <c r="C23" s="24" t="s">
        <v>2</v>
      </c>
      <c r="D23" s="8">
        <v>47423</v>
      </c>
      <c r="E23" s="9">
        <v>3951.92</v>
      </c>
      <c r="F23" s="10" t="s">
        <v>2</v>
      </c>
      <c r="G23" s="11">
        <v>24.32</v>
      </c>
      <c r="I23" s="54">
        <f t="shared" si="0"/>
        <v>4.6191304347826083</v>
      </c>
      <c r="J23" s="55">
        <f t="shared" si="1"/>
        <v>0.18993135011441648</v>
      </c>
      <c r="K23" s="56">
        <f t="shared" si="2"/>
        <v>28.939130434782609</v>
      </c>
      <c r="L23" s="54">
        <f t="shared" si="3"/>
        <v>3.6530057971014487</v>
      </c>
      <c r="M23" s="57">
        <f t="shared" si="4"/>
        <v>0.15020583047292141</v>
      </c>
      <c r="N23" s="54">
        <f t="shared" si="5"/>
        <v>0.77217391304347816</v>
      </c>
      <c r="O23" s="57">
        <f t="shared" si="6"/>
        <v>3.1750572082379858E-2</v>
      </c>
      <c r="P23" s="54">
        <f t="shared" si="7"/>
        <v>0.14469565217391306</v>
      </c>
      <c r="Q23" s="54">
        <v>3.64</v>
      </c>
      <c r="R23" s="56">
        <f t="shared" si="8"/>
        <v>37.149005797101452</v>
      </c>
    </row>
    <row r="24" spans="1:18" x14ac:dyDescent="0.25">
      <c r="A24" s="5">
        <v>39</v>
      </c>
      <c r="B24" s="26" t="s">
        <v>2</v>
      </c>
      <c r="C24" s="24" t="s">
        <v>2</v>
      </c>
      <c r="D24" s="8">
        <v>46047</v>
      </c>
      <c r="E24" s="9">
        <v>3837.25</v>
      </c>
      <c r="F24" s="11" t="s">
        <v>2</v>
      </c>
      <c r="G24" s="11">
        <v>23.61</v>
      </c>
      <c r="H24" s="28"/>
      <c r="I24" s="54">
        <f t="shared" si="0"/>
        <v>4.4842791762013725</v>
      </c>
      <c r="J24" s="55">
        <f t="shared" si="1"/>
        <v>0.18993135011441648</v>
      </c>
      <c r="K24" s="56">
        <f t="shared" si="2"/>
        <v>28.094279176201372</v>
      </c>
      <c r="L24" s="54">
        <f t="shared" si="3"/>
        <v>3.5258556826849734</v>
      </c>
      <c r="M24" s="57">
        <f t="shared" si="4"/>
        <v>0.1493373859671738</v>
      </c>
      <c r="N24" s="54">
        <f t="shared" si="5"/>
        <v>0.74682837528604118</v>
      </c>
      <c r="O24" s="57">
        <f t="shared" si="6"/>
        <v>3.1631866805846724E-2</v>
      </c>
      <c r="P24" s="54">
        <f t="shared" si="7"/>
        <v>0.14047139588100685</v>
      </c>
      <c r="Q24" s="54">
        <v>3.64</v>
      </c>
      <c r="R24" s="56">
        <f t="shared" si="8"/>
        <v>36.147434630053397</v>
      </c>
    </row>
    <row r="25" spans="1:18" x14ac:dyDescent="0.25">
      <c r="A25" s="5">
        <v>38</v>
      </c>
      <c r="B25" s="26" t="s">
        <v>2</v>
      </c>
      <c r="C25" s="24" t="s">
        <v>2</v>
      </c>
      <c r="D25" s="8">
        <v>44737</v>
      </c>
      <c r="E25" s="9">
        <v>3728.08</v>
      </c>
      <c r="F25" s="11" t="s">
        <v>2</v>
      </c>
      <c r="G25" s="11">
        <v>22.94</v>
      </c>
      <c r="H25" s="28"/>
      <c r="I25" s="54">
        <f t="shared" si="0"/>
        <v>4.3570251716247146</v>
      </c>
      <c r="J25" s="55">
        <f t="shared" si="1"/>
        <v>0.18993135011441648</v>
      </c>
      <c r="K25" s="56">
        <f t="shared" si="2"/>
        <v>27.297025171624718</v>
      </c>
      <c r="L25" s="54">
        <f t="shared" si="3"/>
        <v>3.4058689549961865</v>
      </c>
      <c r="M25" s="57">
        <f t="shared" si="4"/>
        <v>0.14846856822128102</v>
      </c>
      <c r="N25" s="54">
        <f t="shared" si="5"/>
        <v>0.72291075514874159</v>
      </c>
      <c r="O25" s="57">
        <f t="shared" si="6"/>
        <v>3.1513110512150895E-2</v>
      </c>
      <c r="P25" s="54">
        <f t="shared" si="7"/>
        <v>0.13648512585812358</v>
      </c>
      <c r="Q25" s="54">
        <v>3.64</v>
      </c>
      <c r="R25" s="56">
        <f t="shared" si="8"/>
        <v>35.202290007627766</v>
      </c>
    </row>
    <row r="26" spans="1:18" ht="13" thickBot="1" x14ac:dyDescent="0.3">
      <c r="A26" s="5">
        <v>37</v>
      </c>
      <c r="B26" s="26" t="s">
        <v>2</v>
      </c>
      <c r="C26" s="24" t="s">
        <v>2</v>
      </c>
      <c r="D26" s="8">
        <v>43414</v>
      </c>
      <c r="E26" s="9">
        <v>3617.83</v>
      </c>
      <c r="F26" s="11" t="s">
        <v>2</v>
      </c>
      <c r="G26" s="11">
        <v>22.26</v>
      </c>
      <c r="H26" s="28"/>
      <c r="I26" s="54">
        <f t="shared" si="0"/>
        <v>4.2278718535469109</v>
      </c>
      <c r="J26" s="55">
        <f t="shared" si="1"/>
        <v>0.18993135011441648</v>
      </c>
      <c r="K26" s="56">
        <f t="shared" si="2"/>
        <v>26.487871853546913</v>
      </c>
      <c r="L26" s="54">
        <f t="shared" si="3"/>
        <v>3.2840913806254766</v>
      </c>
      <c r="M26" s="57">
        <f t="shared" si="4"/>
        <v>0.14753330550878149</v>
      </c>
      <c r="N26" s="54">
        <f t="shared" si="5"/>
        <v>0.69863615560640735</v>
      </c>
      <c r="O26" s="57">
        <f t="shared" si="6"/>
        <v>3.1385272039820632E-2</v>
      </c>
      <c r="P26" s="54">
        <f t="shared" si="7"/>
        <v>0.13243935926773456</v>
      </c>
      <c r="Q26" s="54">
        <v>3.64</v>
      </c>
      <c r="R26" s="56">
        <f t="shared" si="8"/>
        <v>34.243038749046534</v>
      </c>
    </row>
    <row r="27" spans="1:18" x14ac:dyDescent="0.25">
      <c r="A27" s="5">
        <v>36</v>
      </c>
      <c r="B27" s="29" t="s">
        <v>2</v>
      </c>
      <c r="C27" s="30" t="s">
        <v>2</v>
      </c>
      <c r="D27" s="8">
        <v>42155</v>
      </c>
      <c r="E27" s="9">
        <v>3512.92</v>
      </c>
      <c r="F27" s="11" t="s">
        <v>2</v>
      </c>
      <c r="G27" s="11">
        <v>21.62</v>
      </c>
      <c r="H27" s="28"/>
      <c r="I27" s="54">
        <f t="shared" si="0"/>
        <v>4.1063157894736841</v>
      </c>
      <c r="J27" s="55">
        <f t="shared" si="1"/>
        <v>0.18993135011441648</v>
      </c>
      <c r="K27" s="56">
        <f t="shared" si="2"/>
        <v>25.726315789473684</v>
      </c>
      <c r="L27" s="54">
        <f t="shared" si="3"/>
        <v>3.1694771929824559</v>
      </c>
      <c r="M27" s="57">
        <f t="shared" si="4"/>
        <v>0.14659931512407287</v>
      </c>
      <c r="N27" s="54">
        <f t="shared" si="5"/>
        <v>0.6757894736842105</v>
      </c>
      <c r="O27" s="57">
        <f t="shared" si="6"/>
        <v>3.1257607478455615E-2</v>
      </c>
      <c r="P27" s="54">
        <f t="shared" si="7"/>
        <v>0.12863157894736843</v>
      </c>
      <c r="Q27" s="54">
        <v>3.64</v>
      </c>
      <c r="R27" s="56">
        <f t="shared" si="8"/>
        <v>33.340214035087719</v>
      </c>
    </row>
    <row r="28" spans="1:18" x14ac:dyDescent="0.25">
      <c r="A28" s="5">
        <v>35</v>
      </c>
      <c r="B28" s="20">
        <v>7</v>
      </c>
      <c r="C28" s="21" t="s">
        <v>2</v>
      </c>
      <c r="D28" s="8">
        <v>40931</v>
      </c>
      <c r="E28" s="9">
        <v>3410.92</v>
      </c>
      <c r="F28" s="11" t="s">
        <v>2</v>
      </c>
      <c r="G28" s="11">
        <v>20.99</v>
      </c>
      <c r="H28" s="28"/>
      <c r="I28" s="54">
        <f t="shared" si="0"/>
        <v>3.9866590389016014</v>
      </c>
      <c r="J28" s="55">
        <f t="shared" si="1"/>
        <v>0.18993135011441648</v>
      </c>
      <c r="K28" s="56">
        <f t="shared" si="2"/>
        <v>24.976659038901602</v>
      </c>
      <c r="L28" s="54">
        <f t="shared" si="3"/>
        <v>3.0566538520213573</v>
      </c>
      <c r="M28" s="57">
        <f t="shared" si="4"/>
        <v>0.14562429023446199</v>
      </c>
      <c r="N28" s="54">
        <f t="shared" si="5"/>
        <v>0.65329977116704796</v>
      </c>
      <c r="O28" s="57">
        <f t="shared" si="6"/>
        <v>3.1124334024156645E-2</v>
      </c>
      <c r="P28" s="54">
        <f t="shared" si="7"/>
        <v>0.12488329519450801</v>
      </c>
      <c r="Q28" s="54">
        <v>3.64</v>
      </c>
      <c r="R28" s="56">
        <f t="shared" si="8"/>
        <v>32.451495957284514</v>
      </c>
    </row>
    <row r="29" spans="1:18" x14ac:dyDescent="0.25">
      <c r="A29" s="5">
        <v>34</v>
      </c>
      <c r="B29" s="20" t="s">
        <v>2</v>
      </c>
      <c r="C29" s="21" t="s">
        <v>2</v>
      </c>
      <c r="D29" s="8">
        <v>39745</v>
      </c>
      <c r="E29" s="9">
        <v>3312.08</v>
      </c>
      <c r="F29" s="11" t="s">
        <v>2</v>
      </c>
      <c r="G29" s="11">
        <v>20.38</v>
      </c>
      <c r="H29" s="28"/>
      <c r="I29" s="54">
        <f t="shared" si="0"/>
        <v>3.8708009153318077</v>
      </c>
      <c r="J29" s="55">
        <f t="shared" si="1"/>
        <v>0.18993135011441648</v>
      </c>
      <c r="K29" s="56">
        <f t="shared" si="2"/>
        <v>24.250800915331808</v>
      </c>
      <c r="L29" s="54">
        <f t="shared" si="3"/>
        <v>2.9474122044241038</v>
      </c>
      <c r="M29" s="57">
        <f t="shared" si="4"/>
        <v>0.14462277744966162</v>
      </c>
      <c r="N29" s="54">
        <f t="shared" si="5"/>
        <v>0.63152402745995417</v>
      </c>
      <c r="O29" s="57">
        <f t="shared" si="6"/>
        <v>3.0987440012755357E-2</v>
      </c>
      <c r="P29" s="54">
        <f t="shared" si="7"/>
        <v>0.12125400457665904</v>
      </c>
      <c r="Q29" s="54">
        <v>3.64</v>
      </c>
      <c r="R29" s="56">
        <f t="shared" si="8"/>
        <v>31.590991151792526</v>
      </c>
    </row>
    <row r="30" spans="1:18" ht="13" thickBot="1" x14ac:dyDescent="0.3">
      <c r="A30" s="5">
        <v>33</v>
      </c>
      <c r="B30" s="20" t="s">
        <v>2</v>
      </c>
      <c r="C30" s="22" t="s">
        <v>2</v>
      </c>
      <c r="D30" s="8">
        <v>38592</v>
      </c>
      <c r="E30" s="9">
        <v>3216</v>
      </c>
      <c r="F30" s="11" t="s">
        <v>2</v>
      </c>
      <c r="G30" s="11">
        <v>19.79</v>
      </c>
      <c r="H30" s="28"/>
      <c r="I30" s="54">
        <f t="shared" si="0"/>
        <v>3.758741418764302</v>
      </c>
      <c r="J30" s="55">
        <f t="shared" si="1"/>
        <v>0.18993135011441648</v>
      </c>
      <c r="K30" s="56">
        <f t="shared" si="2"/>
        <v>23.548741418764301</v>
      </c>
      <c r="L30" s="54">
        <f t="shared" si="3"/>
        <v>2.841752250190694</v>
      </c>
      <c r="M30" s="57">
        <f t="shared" si="4"/>
        <v>0.14359536382974705</v>
      </c>
      <c r="N30" s="54">
        <f t="shared" si="5"/>
        <v>0.61046224256292902</v>
      </c>
      <c r="O30" s="57">
        <f t="shared" si="6"/>
        <v>3.0847005687869078E-2</v>
      </c>
      <c r="P30" s="54">
        <f t="shared" si="7"/>
        <v>0.11774370709382151</v>
      </c>
      <c r="Q30" s="54">
        <v>3.64</v>
      </c>
      <c r="R30" s="56">
        <f t="shared" si="8"/>
        <v>30.758699618611747</v>
      </c>
    </row>
    <row r="31" spans="1:18" x14ac:dyDescent="0.25">
      <c r="A31" s="5">
        <v>32</v>
      </c>
      <c r="B31" s="31" t="s">
        <v>2</v>
      </c>
      <c r="C31" s="7" t="s">
        <v>2</v>
      </c>
      <c r="D31" s="8">
        <v>37474</v>
      </c>
      <c r="E31" s="9">
        <v>3122.83</v>
      </c>
      <c r="F31" s="11">
        <v>20.59</v>
      </c>
      <c r="G31" s="11">
        <v>19.22</v>
      </c>
      <c r="H31" s="28"/>
      <c r="I31" s="54">
        <f>SUM(F31*J31)</f>
        <v>3.9106864988558354</v>
      </c>
      <c r="J31" s="55">
        <f t="shared" si="1"/>
        <v>0.18993135011441648</v>
      </c>
      <c r="K31" s="56">
        <f>SUM(F31+I31)</f>
        <v>24.500686498855835</v>
      </c>
      <c r="L31" s="54">
        <f>(((((F31+I31)*37.5)-175)*15.05%)/37.5)</f>
        <v>2.9850199847444698</v>
      </c>
      <c r="M31" s="57">
        <f>SUM(L31/F31)</f>
        <v>0.14497425860827926</v>
      </c>
      <c r="N31" s="54">
        <f>(((((F31+I31)*37.5)-120)*3%)/37.5)</f>
        <v>0.63902059496567509</v>
      </c>
      <c r="O31" s="57">
        <f>N31/F31</f>
        <v>3.1035482999789952E-2</v>
      </c>
      <c r="P31" s="54">
        <f>SUM((F31+I31)*0.5%)</f>
        <v>0.12250343249427918</v>
      </c>
      <c r="Q31" s="54">
        <v>3.64</v>
      </c>
      <c r="R31" s="56">
        <f t="shared" si="8"/>
        <v>31.88723051106026</v>
      </c>
    </row>
    <row r="32" spans="1:18" x14ac:dyDescent="0.25">
      <c r="A32" s="5">
        <v>31</v>
      </c>
      <c r="B32" s="20" t="s">
        <v>2</v>
      </c>
      <c r="C32" s="7" t="s">
        <v>2</v>
      </c>
      <c r="D32" s="8">
        <v>36386</v>
      </c>
      <c r="E32" s="9">
        <v>3032.17</v>
      </c>
      <c r="F32" s="11">
        <v>19.989999999999998</v>
      </c>
      <c r="G32" s="11">
        <v>18.66</v>
      </c>
      <c r="H32" s="28"/>
      <c r="I32" s="54">
        <f t="shared" ref="I32:I60" si="9">SUM(F32*J32)</f>
        <v>3.7967276887871853</v>
      </c>
      <c r="J32" s="55">
        <f t="shared" si="1"/>
        <v>0.18993135011441648</v>
      </c>
      <c r="K32" s="56">
        <f t="shared" ref="K32:K60" si="10">SUM(F32+I32)</f>
        <v>23.786727688787185</v>
      </c>
      <c r="L32" s="54">
        <f t="shared" ref="L32:L60" si="11">(((((F32+I32)*37.5)-175)*15.05%)/37.5)</f>
        <v>2.8775691838291375</v>
      </c>
      <c r="M32" s="57">
        <f t="shared" ref="M32:M60" si="12">SUM(L32/F32)</f>
        <v>0.1439504344086612</v>
      </c>
      <c r="N32" s="54">
        <f t="shared" ref="N32:N60" si="13">(((((F32+I32)*37.5)-120)*3%)/37.5)</f>
        <v>0.61760183066361551</v>
      </c>
      <c r="O32" s="57">
        <f t="shared" ref="O32:O60" si="14">N32/F32</f>
        <v>3.0895539302832193E-2</v>
      </c>
      <c r="P32" s="54">
        <f t="shared" ref="P32:P60" si="15">SUM((F32+I32)*0.5%)</f>
        <v>0.11893363844393592</v>
      </c>
      <c r="Q32" s="54">
        <v>3.64</v>
      </c>
      <c r="R32" s="56">
        <f t="shared" ref="R32:R60" si="16">SUM(K32+L32+P32+N32+Q32)</f>
        <v>31.040832341723874</v>
      </c>
    </row>
    <row r="33" spans="1:18" ht="13" thickBot="1" x14ac:dyDescent="0.3">
      <c r="A33" s="5">
        <v>30</v>
      </c>
      <c r="B33" s="23" t="s">
        <v>2</v>
      </c>
      <c r="C33" s="12" t="s">
        <v>2</v>
      </c>
      <c r="D33" s="8">
        <v>35333</v>
      </c>
      <c r="E33" s="9">
        <v>2944.42</v>
      </c>
      <c r="F33" s="11">
        <v>19.41</v>
      </c>
      <c r="G33" s="11">
        <v>18.12</v>
      </c>
      <c r="H33" s="28"/>
      <c r="I33" s="54">
        <f t="shared" si="9"/>
        <v>3.6865675057208236</v>
      </c>
      <c r="J33" s="55">
        <f t="shared" si="1"/>
        <v>0.18993135011441648</v>
      </c>
      <c r="K33" s="56">
        <f t="shared" si="10"/>
        <v>23.096567505720824</v>
      </c>
      <c r="L33" s="54">
        <f t="shared" si="11"/>
        <v>2.7737000762776503</v>
      </c>
      <c r="M33" s="57">
        <f t="shared" si="12"/>
        <v>0.14290057064799846</v>
      </c>
      <c r="N33" s="54">
        <f t="shared" si="13"/>
        <v>0.59689702517162468</v>
      </c>
      <c r="O33" s="57">
        <f t="shared" si="14"/>
        <v>3.0752036330325846E-2</v>
      </c>
      <c r="P33" s="54">
        <f t="shared" si="15"/>
        <v>0.11548283752860412</v>
      </c>
      <c r="Q33" s="54">
        <v>3.64</v>
      </c>
      <c r="R33" s="56">
        <f t="shared" si="16"/>
        <v>30.222647444698701</v>
      </c>
    </row>
    <row r="34" spans="1:18" x14ac:dyDescent="0.25">
      <c r="A34" s="5">
        <v>29</v>
      </c>
      <c r="B34" s="6" t="s">
        <v>2</v>
      </c>
      <c r="C34" s="24" t="s">
        <v>2</v>
      </c>
      <c r="D34" s="8">
        <v>34308</v>
      </c>
      <c r="E34" s="9">
        <v>2859</v>
      </c>
      <c r="F34" s="11">
        <v>18.850000000000001</v>
      </c>
      <c r="G34" s="11">
        <v>17.59</v>
      </c>
      <c r="H34" s="28"/>
      <c r="I34" s="54">
        <f t="shared" si="9"/>
        <v>3.5802059496567509</v>
      </c>
      <c r="J34" s="55">
        <f t="shared" si="1"/>
        <v>0.18993135011441648</v>
      </c>
      <c r="K34" s="56">
        <f t="shared" si="10"/>
        <v>22.430205949656752</v>
      </c>
      <c r="L34" s="54">
        <f t="shared" si="11"/>
        <v>2.6734126620900081</v>
      </c>
      <c r="M34" s="57">
        <f t="shared" si="12"/>
        <v>0.14182560541591555</v>
      </c>
      <c r="N34" s="54">
        <f t="shared" si="13"/>
        <v>0.5769061784897026</v>
      </c>
      <c r="O34" s="57">
        <f t="shared" si="14"/>
        <v>3.0605102307146026E-2</v>
      </c>
      <c r="P34" s="54">
        <f t="shared" si="15"/>
        <v>0.11215102974828377</v>
      </c>
      <c r="Q34" s="54">
        <v>3.64</v>
      </c>
      <c r="R34" s="56">
        <f t="shared" si="16"/>
        <v>29.432675819984748</v>
      </c>
    </row>
    <row r="35" spans="1:18" x14ac:dyDescent="0.25">
      <c r="A35" s="5">
        <v>28</v>
      </c>
      <c r="B35" s="6" t="s">
        <v>2</v>
      </c>
      <c r="C35" s="24">
        <v>6</v>
      </c>
      <c r="D35" s="8">
        <v>33314</v>
      </c>
      <c r="E35" s="9">
        <v>2776.17</v>
      </c>
      <c r="F35" s="11">
        <v>18.3</v>
      </c>
      <c r="G35" s="11">
        <v>17.079999999999998</v>
      </c>
      <c r="H35" s="28"/>
      <c r="I35" s="54">
        <f t="shared" si="9"/>
        <v>3.4757437070938217</v>
      </c>
      <c r="J35" s="55">
        <f t="shared" si="1"/>
        <v>0.18993135011441648</v>
      </c>
      <c r="K35" s="56">
        <f t="shared" si="10"/>
        <v>21.775743707093824</v>
      </c>
      <c r="L35" s="54">
        <f t="shared" si="11"/>
        <v>2.5749160945842871</v>
      </c>
      <c r="M35" s="57">
        <f t="shared" si="12"/>
        <v>0.14070579751826703</v>
      </c>
      <c r="N35" s="54">
        <f t="shared" si="13"/>
        <v>0.55727231121281473</v>
      </c>
      <c r="O35" s="57">
        <f t="shared" si="14"/>
        <v>3.0452038864088236E-2</v>
      </c>
      <c r="P35" s="54">
        <f t="shared" si="15"/>
        <v>0.10887871853546913</v>
      </c>
      <c r="Q35" s="54">
        <v>3.64</v>
      </c>
      <c r="R35" s="56">
        <f t="shared" si="16"/>
        <v>28.656810831426395</v>
      </c>
    </row>
    <row r="36" spans="1:18" x14ac:dyDescent="0.25">
      <c r="A36" s="5">
        <v>27</v>
      </c>
      <c r="B36" s="6" t="s">
        <v>2</v>
      </c>
      <c r="C36" s="24" t="s">
        <v>2</v>
      </c>
      <c r="D36" s="8">
        <v>32348</v>
      </c>
      <c r="E36" s="9">
        <v>2695.67</v>
      </c>
      <c r="F36" s="11">
        <v>17.77</v>
      </c>
      <c r="G36" s="11">
        <v>16.59</v>
      </c>
      <c r="H36" s="28"/>
      <c r="I36" s="54">
        <f t="shared" si="9"/>
        <v>3.3750800915331807</v>
      </c>
      <c r="J36" s="55">
        <f t="shared" si="1"/>
        <v>0.18993135011441648</v>
      </c>
      <c r="K36" s="56">
        <f t="shared" si="10"/>
        <v>21.145080091533181</v>
      </c>
      <c r="L36" s="54">
        <f t="shared" si="11"/>
        <v>2.4800012204424102</v>
      </c>
      <c r="M36" s="57">
        <f t="shared" si="12"/>
        <v>0.1395611266427918</v>
      </c>
      <c r="N36" s="54">
        <f t="shared" si="13"/>
        <v>0.5383524027459955</v>
      </c>
      <c r="O36" s="57">
        <f t="shared" si="14"/>
        <v>3.0295576969386354E-2</v>
      </c>
      <c r="P36" s="54">
        <f t="shared" si="15"/>
        <v>0.1057254004576659</v>
      </c>
      <c r="Q36" s="54">
        <v>3.64</v>
      </c>
      <c r="R36" s="56">
        <f t="shared" si="16"/>
        <v>27.909159115179254</v>
      </c>
    </row>
    <row r="37" spans="1:18" ht="13" thickBot="1" x14ac:dyDescent="0.3">
      <c r="A37" s="5">
        <v>26</v>
      </c>
      <c r="B37" s="25" t="s">
        <v>2</v>
      </c>
      <c r="C37" s="24" t="s">
        <v>2</v>
      </c>
      <c r="D37" s="8">
        <v>31411</v>
      </c>
      <c r="E37" s="9">
        <v>2617.58</v>
      </c>
      <c r="F37" s="11">
        <v>17.260000000000002</v>
      </c>
      <c r="G37" s="11">
        <v>16.11</v>
      </c>
      <c r="H37" s="28"/>
      <c r="I37" s="54">
        <f t="shared" si="9"/>
        <v>3.2782151029748285</v>
      </c>
      <c r="J37" s="55">
        <f t="shared" si="1"/>
        <v>0.18993135011441648</v>
      </c>
      <c r="K37" s="56">
        <f t="shared" si="10"/>
        <v>20.538215102974831</v>
      </c>
      <c r="L37" s="54">
        <f t="shared" si="11"/>
        <v>2.3886680396643785</v>
      </c>
      <c r="M37" s="57">
        <f t="shared" si="12"/>
        <v>0.13839328155645297</v>
      </c>
      <c r="N37" s="54">
        <f t="shared" si="13"/>
        <v>0.5201464530892449</v>
      </c>
      <c r="O37" s="57">
        <f t="shared" si="14"/>
        <v>3.0135947455923802E-2</v>
      </c>
      <c r="P37" s="54">
        <f t="shared" si="15"/>
        <v>0.10269107551487416</v>
      </c>
      <c r="Q37" s="54">
        <v>3.64</v>
      </c>
      <c r="R37" s="56">
        <f t="shared" si="16"/>
        <v>27.189720671243329</v>
      </c>
    </row>
    <row r="38" spans="1:18" x14ac:dyDescent="0.25">
      <c r="A38" s="5">
        <v>25</v>
      </c>
      <c r="B38" s="26" t="s">
        <v>2</v>
      </c>
      <c r="C38" s="24" t="s">
        <v>2</v>
      </c>
      <c r="D38" s="8">
        <v>30502</v>
      </c>
      <c r="E38" s="9">
        <v>2541.83</v>
      </c>
      <c r="F38" s="11">
        <v>16.760000000000002</v>
      </c>
      <c r="G38" s="11">
        <v>15.64</v>
      </c>
      <c r="H38" s="28"/>
      <c r="I38" s="54">
        <f t="shared" si="9"/>
        <v>3.1832494279176204</v>
      </c>
      <c r="J38" s="55">
        <f t="shared" si="1"/>
        <v>0.18993135011441648</v>
      </c>
      <c r="K38" s="56">
        <f t="shared" si="10"/>
        <v>19.943249427917621</v>
      </c>
      <c r="L38" s="54">
        <f t="shared" si="11"/>
        <v>2.2991257055682683</v>
      </c>
      <c r="M38" s="57">
        <f t="shared" si="12"/>
        <v>0.13717933804106611</v>
      </c>
      <c r="N38" s="54">
        <f t="shared" si="13"/>
        <v>0.50229748283752851</v>
      </c>
      <c r="O38" s="57">
        <f t="shared" si="14"/>
        <v>2.9970016875747522E-2</v>
      </c>
      <c r="P38" s="54">
        <f t="shared" si="15"/>
        <v>9.9716247139588113E-2</v>
      </c>
      <c r="Q38" s="54">
        <v>3.64</v>
      </c>
      <c r="R38" s="56">
        <f t="shared" si="16"/>
        <v>26.484388863463007</v>
      </c>
    </row>
    <row r="39" spans="1:18" x14ac:dyDescent="0.25">
      <c r="A39" s="5">
        <v>24</v>
      </c>
      <c r="B39" s="26" t="s">
        <v>2</v>
      </c>
      <c r="C39" s="24" t="s">
        <v>2</v>
      </c>
      <c r="D39" s="8">
        <v>29619</v>
      </c>
      <c r="E39" s="9">
        <v>2468.25</v>
      </c>
      <c r="F39" s="11">
        <v>16.27</v>
      </c>
      <c r="G39" s="11">
        <v>15.19</v>
      </c>
      <c r="H39" s="28"/>
      <c r="I39" s="54">
        <f t="shared" si="9"/>
        <v>3.0901830663615559</v>
      </c>
      <c r="J39" s="55">
        <f t="shared" si="1"/>
        <v>0.18993135011441648</v>
      </c>
      <c r="K39" s="56">
        <f t="shared" si="10"/>
        <v>19.360183066361557</v>
      </c>
      <c r="L39" s="54">
        <f t="shared" si="11"/>
        <v>2.2113742181540812</v>
      </c>
      <c r="M39" s="57">
        <f t="shared" si="12"/>
        <v>0.13591728445937806</v>
      </c>
      <c r="N39" s="54">
        <f t="shared" si="13"/>
        <v>0.48480549199084672</v>
      </c>
      <c r="O39" s="57">
        <f t="shared" si="14"/>
        <v>2.9797510263727518E-2</v>
      </c>
      <c r="P39" s="54">
        <f t="shared" si="15"/>
        <v>9.6800915331807791E-2</v>
      </c>
      <c r="Q39" s="54">
        <v>3.64</v>
      </c>
      <c r="R39" s="56">
        <f t="shared" si="16"/>
        <v>25.793163691838295</v>
      </c>
    </row>
    <row r="40" spans="1:18" ht="13" thickBot="1" x14ac:dyDescent="0.3">
      <c r="A40" s="5">
        <v>23</v>
      </c>
      <c r="B40" s="26" t="s">
        <v>2</v>
      </c>
      <c r="C40" s="32" t="s">
        <v>2</v>
      </c>
      <c r="D40" s="8">
        <v>28762</v>
      </c>
      <c r="E40" s="9">
        <v>2396.83</v>
      </c>
      <c r="F40" s="11">
        <v>15.8</v>
      </c>
      <c r="G40" s="11">
        <v>14.75</v>
      </c>
      <c r="H40" s="28"/>
      <c r="I40" s="54">
        <f t="shared" si="9"/>
        <v>3.0009153318077804</v>
      </c>
      <c r="J40" s="55">
        <f t="shared" si="1"/>
        <v>0.18993135011441648</v>
      </c>
      <c r="K40" s="56">
        <f t="shared" si="10"/>
        <v>18.800915331807779</v>
      </c>
      <c r="L40" s="54">
        <f t="shared" si="11"/>
        <v>2.1272044241037373</v>
      </c>
      <c r="M40" s="57">
        <f t="shared" si="12"/>
        <v>0.1346331913989707</v>
      </c>
      <c r="N40" s="54">
        <f t="shared" si="13"/>
        <v>0.46802745995423334</v>
      </c>
      <c r="O40" s="57">
        <f t="shared" si="14"/>
        <v>2.9621991136343881E-2</v>
      </c>
      <c r="P40" s="54">
        <f t="shared" si="15"/>
        <v>9.4004576659038899E-2</v>
      </c>
      <c r="Q40" s="54">
        <v>3.64</v>
      </c>
      <c r="R40" s="56">
        <f t="shared" si="16"/>
        <v>25.130151792524789</v>
      </c>
    </row>
    <row r="41" spans="1:18" x14ac:dyDescent="0.25">
      <c r="A41" s="5">
        <v>22</v>
      </c>
      <c r="B41" s="29" t="s">
        <v>2</v>
      </c>
      <c r="C41" s="21" t="s">
        <v>2</v>
      </c>
      <c r="D41" s="8">
        <v>27929</v>
      </c>
      <c r="E41" s="9">
        <v>2327.42</v>
      </c>
      <c r="F41" s="11">
        <v>15.35</v>
      </c>
      <c r="G41" s="10" t="s">
        <v>2</v>
      </c>
      <c r="H41" s="28"/>
      <c r="I41" s="54">
        <f t="shared" si="9"/>
        <v>2.9154462242562929</v>
      </c>
      <c r="J41" s="55">
        <f t="shared" si="1"/>
        <v>0.18993135011441648</v>
      </c>
      <c r="K41" s="56">
        <f t="shared" si="10"/>
        <v>18.265446224256294</v>
      </c>
      <c r="L41" s="54">
        <f t="shared" si="11"/>
        <v>2.0466163234172385</v>
      </c>
      <c r="M41" s="57">
        <f t="shared" si="12"/>
        <v>0.13333005364281686</v>
      </c>
      <c r="N41" s="54">
        <f t="shared" si="13"/>
        <v>0.45196338672768877</v>
      </c>
      <c r="O41" s="57">
        <f t="shared" si="14"/>
        <v>2.9443868842194708E-2</v>
      </c>
      <c r="P41" s="54">
        <f t="shared" si="15"/>
        <v>9.132723112128148E-2</v>
      </c>
      <c r="Q41" s="54">
        <v>3.64</v>
      </c>
      <c r="R41" s="56">
        <f t="shared" si="16"/>
        <v>24.495353165522502</v>
      </c>
    </row>
    <row r="42" spans="1:18" x14ac:dyDescent="0.25">
      <c r="A42" s="5">
        <v>21</v>
      </c>
      <c r="B42" s="20">
        <v>5</v>
      </c>
      <c r="C42" s="21" t="s">
        <v>2</v>
      </c>
      <c r="D42" s="8">
        <v>27131</v>
      </c>
      <c r="E42" s="9">
        <v>2260.92</v>
      </c>
      <c r="F42" s="11">
        <v>14.91</v>
      </c>
      <c r="G42" s="10" t="s">
        <v>2</v>
      </c>
      <c r="H42" s="28"/>
      <c r="I42" s="54">
        <f t="shared" si="9"/>
        <v>2.8318764302059498</v>
      </c>
      <c r="J42" s="55">
        <f t="shared" si="1"/>
        <v>0.18993135011441648</v>
      </c>
      <c r="K42" s="56">
        <f t="shared" si="10"/>
        <v>17.741876430205949</v>
      </c>
      <c r="L42" s="54">
        <f t="shared" si="11"/>
        <v>1.9678190694126616</v>
      </c>
      <c r="M42" s="57">
        <f t="shared" si="12"/>
        <v>0.13197981686201621</v>
      </c>
      <c r="N42" s="54">
        <f t="shared" si="13"/>
        <v>0.43625629290617846</v>
      </c>
      <c r="O42" s="57">
        <f t="shared" si="14"/>
        <v>2.9259308712688024E-2</v>
      </c>
      <c r="P42" s="54">
        <f t="shared" si="15"/>
        <v>8.8709382151029748E-2</v>
      </c>
      <c r="Q42" s="54">
        <v>3.64</v>
      </c>
      <c r="R42" s="56">
        <f t="shared" si="16"/>
        <v>23.874661174675822</v>
      </c>
    </row>
    <row r="43" spans="1:18" ht="13" thickBot="1" x14ac:dyDescent="0.3">
      <c r="A43" s="5">
        <v>20</v>
      </c>
      <c r="B43" s="20" t="s">
        <v>2</v>
      </c>
      <c r="C43" s="21" t="s">
        <v>2</v>
      </c>
      <c r="D43" s="8">
        <v>26396</v>
      </c>
      <c r="E43" s="9">
        <v>2199.67</v>
      </c>
      <c r="F43" s="11">
        <v>14.5</v>
      </c>
      <c r="G43" s="10" t="s">
        <v>2</v>
      </c>
      <c r="H43" s="28"/>
      <c r="I43" s="54">
        <f t="shared" si="9"/>
        <v>2.7540045766590389</v>
      </c>
      <c r="J43" s="55">
        <f t="shared" si="1"/>
        <v>0.18993135011441648</v>
      </c>
      <c r="K43" s="56">
        <f t="shared" si="10"/>
        <v>17.254004576659039</v>
      </c>
      <c r="L43" s="54">
        <f t="shared" si="11"/>
        <v>1.894394355453852</v>
      </c>
      <c r="M43" s="57">
        <f t="shared" si="12"/>
        <v>0.13064788658302429</v>
      </c>
      <c r="N43" s="54">
        <f t="shared" si="13"/>
        <v>0.42162013729977116</v>
      </c>
      <c r="O43" s="57">
        <f t="shared" si="14"/>
        <v>2.9077250848260079E-2</v>
      </c>
      <c r="P43" s="54">
        <f t="shared" si="15"/>
        <v>8.6270022883295203E-2</v>
      </c>
      <c r="Q43" s="54">
        <v>3.64</v>
      </c>
      <c r="R43" s="56">
        <f t="shared" si="16"/>
        <v>23.296289092295957</v>
      </c>
    </row>
    <row r="44" spans="1:18" x14ac:dyDescent="0.25">
      <c r="A44" s="5">
        <v>19</v>
      </c>
      <c r="B44" s="20" t="s">
        <v>2</v>
      </c>
      <c r="C44" s="33" t="s">
        <v>2</v>
      </c>
      <c r="D44" s="8">
        <v>25642</v>
      </c>
      <c r="E44" s="9">
        <v>2136.83</v>
      </c>
      <c r="F44" s="11">
        <v>14.09</v>
      </c>
      <c r="G44" s="10" t="s">
        <v>2</v>
      </c>
      <c r="H44" s="28"/>
      <c r="I44" s="54">
        <f t="shared" si="9"/>
        <v>2.6761327231121279</v>
      </c>
      <c r="J44" s="55">
        <f t="shared" si="1"/>
        <v>0.18993135011441648</v>
      </c>
      <c r="K44" s="56">
        <f t="shared" si="10"/>
        <v>16.766132723112129</v>
      </c>
      <c r="L44" s="54">
        <f t="shared" si="11"/>
        <v>1.820969641495042</v>
      </c>
      <c r="M44" s="57">
        <f t="shared" si="12"/>
        <v>0.12923844155394196</v>
      </c>
      <c r="N44" s="54">
        <f t="shared" si="13"/>
        <v>0.40698398169336386</v>
      </c>
      <c r="O44" s="57">
        <f t="shared" si="14"/>
        <v>2.8884597707123056E-2</v>
      </c>
      <c r="P44" s="54">
        <f t="shared" si="15"/>
        <v>8.3830663615560644E-2</v>
      </c>
      <c r="Q44" s="54">
        <v>3.64</v>
      </c>
      <c r="R44" s="56">
        <f t="shared" si="16"/>
        <v>22.7179170099161</v>
      </c>
    </row>
    <row r="45" spans="1:18" x14ac:dyDescent="0.25">
      <c r="A45" s="5">
        <v>18</v>
      </c>
      <c r="B45" s="20" t="s">
        <v>2</v>
      </c>
      <c r="C45" s="7" t="s">
        <v>2</v>
      </c>
      <c r="D45" s="8">
        <v>24948</v>
      </c>
      <c r="E45" s="9">
        <v>2079</v>
      </c>
      <c r="F45" s="11">
        <v>13.71</v>
      </c>
      <c r="G45" s="10" t="s">
        <v>2</v>
      </c>
      <c r="H45" s="28"/>
      <c r="I45" s="54">
        <f t="shared" si="9"/>
        <v>2.6039588100686499</v>
      </c>
      <c r="J45" s="55">
        <f t="shared" si="1"/>
        <v>0.18993135011441648</v>
      </c>
      <c r="K45" s="56">
        <f t="shared" si="10"/>
        <v>16.313958810068652</v>
      </c>
      <c r="L45" s="54">
        <f t="shared" si="11"/>
        <v>1.7529174675819987</v>
      </c>
      <c r="M45" s="57">
        <f t="shared" si="12"/>
        <v>0.1278568539447118</v>
      </c>
      <c r="N45" s="54">
        <f t="shared" si="13"/>
        <v>0.39341876430205958</v>
      </c>
      <c r="O45" s="57">
        <f t="shared" si="14"/>
        <v>2.8695752319625057E-2</v>
      </c>
      <c r="P45" s="54">
        <f t="shared" si="15"/>
        <v>8.1569794050343258E-2</v>
      </c>
      <c r="Q45" s="54">
        <v>3.64</v>
      </c>
      <c r="R45" s="56">
        <f t="shared" si="16"/>
        <v>22.181864836003051</v>
      </c>
    </row>
    <row r="46" spans="1:18" ht="13" thickBot="1" x14ac:dyDescent="0.3">
      <c r="A46" s="5">
        <v>17</v>
      </c>
      <c r="B46" s="23" t="s">
        <v>2</v>
      </c>
      <c r="C46" s="12" t="s">
        <v>2</v>
      </c>
      <c r="D46" s="8">
        <v>24285</v>
      </c>
      <c r="E46" s="9">
        <v>2023.75</v>
      </c>
      <c r="F46" s="11">
        <v>13.34</v>
      </c>
      <c r="G46" s="10" t="s">
        <v>2</v>
      </c>
      <c r="H46" s="28"/>
      <c r="I46" s="54">
        <f t="shared" si="9"/>
        <v>2.5336842105263155</v>
      </c>
      <c r="J46" s="55">
        <f t="shared" si="1"/>
        <v>0.18993135011441648</v>
      </c>
      <c r="K46" s="56">
        <f t="shared" si="10"/>
        <v>15.873684210526315</v>
      </c>
      <c r="L46" s="54">
        <f t="shared" si="11"/>
        <v>1.6866561403508773</v>
      </c>
      <c r="M46" s="57">
        <f t="shared" si="12"/>
        <v>0.12643599253005078</v>
      </c>
      <c r="N46" s="54">
        <f t="shared" si="13"/>
        <v>0.3802105263157895</v>
      </c>
      <c r="O46" s="57">
        <f t="shared" si="14"/>
        <v>2.8501538704332047E-2</v>
      </c>
      <c r="P46" s="54">
        <f t="shared" si="15"/>
        <v>7.9368421052631574E-2</v>
      </c>
      <c r="Q46" s="54">
        <v>3.64</v>
      </c>
      <c r="R46" s="56">
        <f t="shared" si="16"/>
        <v>21.659919298245615</v>
      </c>
    </row>
    <row r="47" spans="1:18" x14ac:dyDescent="0.25">
      <c r="A47" s="5">
        <v>16</v>
      </c>
      <c r="B47" s="6" t="s">
        <v>2</v>
      </c>
      <c r="C47" s="24" t="s">
        <v>2</v>
      </c>
      <c r="D47" s="8">
        <v>23715</v>
      </c>
      <c r="E47" s="9">
        <v>1976.25</v>
      </c>
      <c r="F47" s="11">
        <v>13.03</v>
      </c>
      <c r="G47" s="10" t="s">
        <v>2</v>
      </c>
      <c r="H47" s="28"/>
      <c r="I47" s="54">
        <f t="shared" si="9"/>
        <v>2.4748054919908467</v>
      </c>
      <c r="J47" s="55">
        <f t="shared" si="1"/>
        <v>0.18993135011441648</v>
      </c>
      <c r="K47" s="56">
        <f t="shared" si="10"/>
        <v>15.504805491990846</v>
      </c>
      <c r="L47" s="54">
        <f t="shared" si="11"/>
        <v>1.631139893211289</v>
      </c>
      <c r="M47" s="57">
        <f t="shared" si="12"/>
        <v>0.12518341467469601</v>
      </c>
      <c r="N47" s="54">
        <f t="shared" si="13"/>
        <v>0.36914416475972539</v>
      </c>
      <c r="O47" s="57">
        <f t="shared" si="14"/>
        <v>2.833032730312551E-2</v>
      </c>
      <c r="P47" s="54">
        <f t="shared" si="15"/>
        <v>7.7524027459954223E-2</v>
      </c>
      <c r="Q47" s="54">
        <v>3.64</v>
      </c>
      <c r="R47" s="56">
        <f t="shared" si="16"/>
        <v>21.222613577421814</v>
      </c>
    </row>
    <row r="48" spans="1:18" x14ac:dyDescent="0.25">
      <c r="A48" s="5">
        <v>15</v>
      </c>
      <c r="B48" s="6" t="s">
        <v>2</v>
      </c>
      <c r="C48" s="24">
        <v>4</v>
      </c>
      <c r="D48" s="8">
        <v>23144</v>
      </c>
      <c r="E48" s="9">
        <v>1928.67</v>
      </c>
      <c r="F48" s="11">
        <v>12.72</v>
      </c>
      <c r="G48" s="10" t="s">
        <v>2</v>
      </c>
      <c r="H48" s="28"/>
      <c r="I48" s="54">
        <f t="shared" si="9"/>
        <v>2.4159267734553778</v>
      </c>
      <c r="J48" s="55">
        <f t="shared" si="1"/>
        <v>0.18993135011441648</v>
      </c>
      <c r="K48" s="56">
        <f t="shared" si="10"/>
        <v>15.135926773455378</v>
      </c>
      <c r="L48" s="54">
        <f t="shared" si="11"/>
        <v>1.5756236460717012</v>
      </c>
      <c r="M48" s="57">
        <f t="shared" si="12"/>
        <v>0.12386978349620292</v>
      </c>
      <c r="N48" s="54">
        <f t="shared" si="13"/>
        <v>0.35807780320366134</v>
      </c>
      <c r="O48" s="57">
        <f t="shared" si="14"/>
        <v>2.8150770692111738E-2</v>
      </c>
      <c r="P48" s="54">
        <f t="shared" si="15"/>
        <v>7.5679633867276885E-2</v>
      </c>
      <c r="Q48" s="54">
        <v>3.64</v>
      </c>
      <c r="R48" s="56">
        <f t="shared" si="16"/>
        <v>20.785307856598017</v>
      </c>
    </row>
    <row r="49" spans="1:18" ht="13" thickBot="1" x14ac:dyDescent="0.3">
      <c r="A49" s="5">
        <v>14</v>
      </c>
      <c r="B49" s="25" t="s">
        <v>2</v>
      </c>
      <c r="C49" s="24" t="s">
        <v>2</v>
      </c>
      <c r="D49" s="8">
        <v>22662</v>
      </c>
      <c r="E49" s="9">
        <v>1888.5</v>
      </c>
      <c r="F49" s="11">
        <v>12.45</v>
      </c>
      <c r="G49" s="10" t="s">
        <v>2</v>
      </c>
      <c r="H49" s="28"/>
      <c r="I49" s="54">
        <f t="shared" si="9"/>
        <v>2.364645308924485</v>
      </c>
      <c r="J49" s="55">
        <f t="shared" si="1"/>
        <v>0.18993135011441648</v>
      </c>
      <c r="K49" s="56">
        <f t="shared" si="10"/>
        <v>14.814645308924485</v>
      </c>
      <c r="L49" s="54">
        <f t="shared" si="11"/>
        <v>1.5272707856598018</v>
      </c>
      <c r="M49" s="57">
        <f t="shared" si="12"/>
        <v>0.12267235226183147</v>
      </c>
      <c r="N49" s="54">
        <f t="shared" si="13"/>
        <v>0.34843935926773456</v>
      </c>
      <c r="O49" s="57">
        <f t="shared" si="14"/>
        <v>2.7987097129938521E-2</v>
      </c>
      <c r="P49" s="54">
        <f t="shared" si="15"/>
        <v>7.4073226544622423E-2</v>
      </c>
      <c r="Q49" s="54">
        <v>3.64</v>
      </c>
      <c r="R49" s="56">
        <f t="shared" si="16"/>
        <v>20.404428680396641</v>
      </c>
    </row>
    <row r="50" spans="1:18" x14ac:dyDescent="0.25">
      <c r="A50" s="5">
        <v>13</v>
      </c>
      <c r="B50" s="26" t="s">
        <v>2</v>
      </c>
      <c r="C50" s="24" t="s">
        <v>2</v>
      </c>
      <c r="D50" s="8">
        <v>22149</v>
      </c>
      <c r="E50" s="9">
        <v>1845.75</v>
      </c>
      <c r="F50" s="11">
        <v>12.17</v>
      </c>
      <c r="G50" s="10" t="s">
        <v>2</v>
      </c>
      <c r="H50" s="28"/>
      <c r="I50" s="54">
        <f t="shared" si="9"/>
        <v>2.3114645308924486</v>
      </c>
      <c r="J50" s="55">
        <f t="shared" si="1"/>
        <v>0.18993135011441648</v>
      </c>
      <c r="K50" s="56">
        <f t="shared" si="10"/>
        <v>14.481464530892449</v>
      </c>
      <c r="L50" s="54">
        <f t="shared" si="11"/>
        <v>1.47712707856598</v>
      </c>
      <c r="M50" s="57">
        <f t="shared" si="12"/>
        <v>0.12137445181314545</v>
      </c>
      <c r="N50" s="54">
        <f t="shared" si="13"/>
        <v>0.33844393592677341</v>
      </c>
      <c r="O50" s="57">
        <f t="shared" si="14"/>
        <v>2.7809690708855663E-2</v>
      </c>
      <c r="P50" s="54">
        <f t="shared" si="15"/>
        <v>7.2407322654462244E-2</v>
      </c>
      <c r="Q50" s="54">
        <v>3.64</v>
      </c>
      <c r="R50" s="56">
        <f t="shared" si="16"/>
        <v>20.009442868039663</v>
      </c>
    </row>
    <row r="51" spans="1:18" x14ac:dyDescent="0.25">
      <c r="A51" s="5">
        <v>12</v>
      </c>
      <c r="B51" s="26" t="s">
        <v>2</v>
      </c>
      <c r="C51" s="24" t="s">
        <v>2</v>
      </c>
      <c r="D51" s="8">
        <v>21630</v>
      </c>
      <c r="E51" s="9">
        <v>1802.5</v>
      </c>
      <c r="F51" s="11">
        <v>11.88</v>
      </c>
      <c r="G51" s="10" t="s">
        <v>2</v>
      </c>
      <c r="H51" s="28"/>
      <c r="I51" s="54">
        <f t="shared" si="9"/>
        <v>2.2563844393592678</v>
      </c>
      <c r="J51" s="55">
        <f t="shared" si="1"/>
        <v>0.18993135011441648</v>
      </c>
      <c r="K51" s="56">
        <f t="shared" si="10"/>
        <v>14.136384439359269</v>
      </c>
      <c r="L51" s="54">
        <f t="shared" si="11"/>
        <v>1.4251925247902366</v>
      </c>
      <c r="M51" s="57">
        <f t="shared" si="12"/>
        <v>0.1199657007399189</v>
      </c>
      <c r="N51" s="54">
        <f t="shared" si="13"/>
        <v>0.32809153318077805</v>
      </c>
      <c r="O51" s="57">
        <f t="shared" si="14"/>
        <v>2.7617132422624414E-2</v>
      </c>
      <c r="P51" s="54">
        <f t="shared" si="15"/>
        <v>7.0681922196796351E-2</v>
      </c>
      <c r="Q51" s="54">
        <v>3.64</v>
      </c>
      <c r="R51" s="56">
        <f t="shared" si="16"/>
        <v>19.600350419527079</v>
      </c>
    </row>
    <row r="52" spans="1:18" ht="13" thickBot="1" x14ac:dyDescent="0.3">
      <c r="A52" s="5">
        <v>11</v>
      </c>
      <c r="B52" s="34" t="s">
        <v>2</v>
      </c>
      <c r="C52" s="32" t="s">
        <v>2</v>
      </c>
      <c r="D52" s="8">
        <v>21197</v>
      </c>
      <c r="E52" s="9">
        <v>1766.42</v>
      </c>
      <c r="F52" s="11">
        <v>11.65</v>
      </c>
      <c r="G52" s="10" t="s">
        <v>2</v>
      </c>
      <c r="H52" s="28"/>
      <c r="I52" s="54">
        <f t="shared" si="9"/>
        <v>2.212700228832952</v>
      </c>
      <c r="J52" s="55">
        <f t="shared" si="1"/>
        <v>0.18993135011441648</v>
      </c>
      <c r="K52" s="56">
        <f t="shared" si="10"/>
        <v>13.862700228832953</v>
      </c>
      <c r="L52" s="54">
        <f t="shared" si="11"/>
        <v>1.3840030511060259</v>
      </c>
      <c r="M52" s="57">
        <f t="shared" si="12"/>
        <v>0.11879854515931552</v>
      </c>
      <c r="N52" s="54">
        <f t="shared" si="13"/>
        <v>0.31988100686498855</v>
      </c>
      <c r="O52" s="57">
        <f t="shared" si="14"/>
        <v>2.7457597155793007E-2</v>
      </c>
      <c r="P52" s="54">
        <f t="shared" si="15"/>
        <v>6.9313501144164763E-2</v>
      </c>
      <c r="Q52" s="54">
        <v>3.64</v>
      </c>
      <c r="R52" s="56">
        <f t="shared" si="16"/>
        <v>19.275897787948132</v>
      </c>
    </row>
    <row r="53" spans="1:18" x14ac:dyDescent="0.25">
      <c r="A53" s="5">
        <v>10</v>
      </c>
      <c r="B53" s="20" t="s">
        <v>2</v>
      </c>
      <c r="C53" s="21" t="s">
        <v>2</v>
      </c>
      <c r="D53" s="8">
        <v>20761</v>
      </c>
      <c r="E53" s="9">
        <v>1730.08</v>
      </c>
      <c r="F53" s="11">
        <v>11.41</v>
      </c>
      <c r="G53" s="10" t="s">
        <v>2</v>
      </c>
      <c r="H53" s="28"/>
      <c r="I53" s="54">
        <f t="shared" si="9"/>
        <v>2.1671167048054918</v>
      </c>
      <c r="J53" s="55">
        <f t="shared" si="1"/>
        <v>0.18993135011441648</v>
      </c>
      <c r="K53" s="56">
        <f t="shared" si="10"/>
        <v>13.577116704805492</v>
      </c>
      <c r="L53" s="54">
        <f t="shared" si="11"/>
        <v>1.3410227307398934</v>
      </c>
      <c r="M53" s="57">
        <f t="shared" si="12"/>
        <v>0.11753047596318084</v>
      </c>
      <c r="N53" s="54">
        <f t="shared" si="13"/>
        <v>0.31131350114416478</v>
      </c>
      <c r="O53" s="57">
        <f t="shared" si="14"/>
        <v>2.7284268286079296E-2</v>
      </c>
      <c r="P53" s="54">
        <f t="shared" si="15"/>
        <v>6.788558352402746E-2</v>
      </c>
      <c r="Q53" s="54">
        <v>3.64</v>
      </c>
      <c r="R53" s="56">
        <f t="shared" si="16"/>
        <v>18.937338520213579</v>
      </c>
    </row>
    <row r="54" spans="1:18" ht="13" thickBot="1" x14ac:dyDescent="0.3">
      <c r="A54" s="5">
        <v>9</v>
      </c>
      <c r="B54" s="20">
        <v>3</v>
      </c>
      <c r="C54" s="22" t="s">
        <v>2</v>
      </c>
      <c r="D54" s="8">
        <v>20400</v>
      </c>
      <c r="E54" s="9">
        <v>1700</v>
      </c>
      <c r="F54" s="11">
        <v>11.21</v>
      </c>
      <c r="G54" s="10" t="s">
        <v>2</v>
      </c>
      <c r="H54" s="28"/>
      <c r="I54" s="54">
        <f t="shared" si="9"/>
        <v>2.129130434782609</v>
      </c>
      <c r="J54" s="55">
        <f t="shared" si="1"/>
        <v>0.18993135011441648</v>
      </c>
      <c r="K54" s="56">
        <f t="shared" si="10"/>
        <v>13.339130434782611</v>
      </c>
      <c r="L54" s="54">
        <f t="shared" si="11"/>
        <v>1.3052057971014497</v>
      </c>
      <c r="M54" s="57">
        <f t="shared" si="12"/>
        <v>0.11643227449611504</v>
      </c>
      <c r="N54" s="54">
        <f t="shared" si="13"/>
        <v>0.30417391304347829</v>
      </c>
      <c r="O54" s="57">
        <f t="shared" si="14"/>
        <v>2.7134158166233567E-2</v>
      </c>
      <c r="P54" s="54">
        <f t="shared" si="15"/>
        <v>6.6695652173913059E-2</v>
      </c>
      <c r="Q54" s="54">
        <v>3.64</v>
      </c>
      <c r="R54" s="56">
        <f t="shared" si="16"/>
        <v>18.655205797101452</v>
      </c>
    </row>
    <row r="55" spans="1:18" x14ac:dyDescent="0.25">
      <c r="A55" s="5">
        <v>8</v>
      </c>
      <c r="B55" s="20" t="s">
        <v>2</v>
      </c>
      <c r="C55" s="35" t="s">
        <v>2</v>
      </c>
      <c r="D55" s="8">
        <v>20134</v>
      </c>
      <c r="E55" s="9">
        <v>1677.83</v>
      </c>
      <c r="F55" s="11">
        <v>11.06</v>
      </c>
      <c r="G55" s="10" t="s">
        <v>2</v>
      </c>
      <c r="H55" s="28"/>
      <c r="I55" s="54">
        <f t="shared" si="9"/>
        <v>2.1006407322654463</v>
      </c>
      <c r="J55" s="55">
        <f t="shared" si="1"/>
        <v>0.18993135011441648</v>
      </c>
      <c r="K55" s="56">
        <f t="shared" si="10"/>
        <v>13.160640732265447</v>
      </c>
      <c r="L55" s="54">
        <f t="shared" si="11"/>
        <v>1.2783430968726164</v>
      </c>
      <c r="M55" s="57">
        <f t="shared" si="12"/>
        <v>0.11558255848757833</v>
      </c>
      <c r="N55" s="54">
        <f t="shared" si="13"/>
        <v>0.2988192219679634</v>
      </c>
      <c r="O55" s="57">
        <f t="shared" si="14"/>
        <v>2.7018012836163056E-2</v>
      </c>
      <c r="P55" s="54">
        <f t="shared" si="15"/>
        <v>6.5803203661327234E-2</v>
      </c>
      <c r="Q55" s="54">
        <v>3.64</v>
      </c>
      <c r="R55" s="56">
        <f t="shared" si="16"/>
        <v>18.443606254767353</v>
      </c>
    </row>
    <row r="56" spans="1:18" x14ac:dyDescent="0.25">
      <c r="A56" s="5">
        <v>7</v>
      </c>
      <c r="B56" s="20" t="s">
        <v>2</v>
      </c>
      <c r="C56" s="36" t="s">
        <v>2</v>
      </c>
      <c r="D56" s="8">
        <v>19863</v>
      </c>
      <c r="E56" s="9">
        <v>1655.25</v>
      </c>
      <c r="F56" s="11">
        <v>10.91</v>
      </c>
      <c r="G56" s="10" t="s">
        <v>2</v>
      </c>
      <c r="H56" s="28"/>
      <c r="I56" s="54">
        <f t="shared" si="9"/>
        <v>2.0721510297482837</v>
      </c>
      <c r="J56" s="55">
        <f t="shared" si="1"/>
        <v>0.18993135011441648</v>
      </c>
      <c r="K56" s="56">
        <f t="shared" si="10"/>
        <v>12.982151029748284</v>
      </c>
      <c r="L56" s="54">
        <f t="shared" si="11"/>
        <v>1.2514803966437833</v>
      </c>
      <c r="M56" s="57">
        <f t="shared" si="12"/>
        <v>0.11470947723591048</v>
      </c>
      <c r="N56" s="54">
        <f t="shared" si="13"/>
        <v>0.29346453089244851</v>
      </c>
      <c r="O56" s="57">
        <f t="shared" si="14"/>
        <v>2.6898673775659809E-2</v>
      </c>
      <c r="P56" s="54">
        <f t="shared" si="15"/>
        <v>6.4910755148741422E-2</v>
      </c>
      <c r="Q56" s="54">
        <v>3.64</v>
      </c>
      <c r="R56" s="56">
        <f t="shared" si="16"/>
        <v>18.232006712433257</v>
      </c>
    </row>
    <row r="57" spans="1:18" ht="13" thickBot="1" x14ac:dyDescent="0.3">
      <c r="A57" s="5">
        <v>6</v>
      </c>
      <c r="B57" s="20" t="s">
        <v>2</v>
      </c>
      <c r="C57" s="35" t="s">
        <v>2</v>
      </c>
      <c r="D57" s="8">
        <v>19578</v>
      </c>
      <c r="E57" s="9">
        <v>1631.5</v>
      </c>
      <c r="F57" s="11">
        <v>10.76</v>
      </c>
      <c r="G57" s="10" t="s">
        <v>2</v>
      </c>
      <c r="H57" s="28"/>
      <c r="I57" s="54">
        <f t="shared" si="9"/>
        <v>2.043661327231121</v>
      </c>
      <c r="J57" s="55">
        <f t="shared" si="1"/>
        <v>0.18993135011441648</v>
      </c>
      <c r="K57" s="56">
        <f t="shared" si="10"/>
        <v>12.80366132723112</v>
      </c>
      <c r="L57" s="54">
        <f t="shared" si="11"/>
        <v>1.2246176964149502</v>
      </c>
      <c r="M57" s="57">
        <f t="shared" si="12"/>
        <v>0.11381205357016266</v>
      </c>
      <c r="N57" s="54">
        <f t="shared" si="13"/>
        <v>0.28810983981693361</v>
      </c>
      <c r="O57" s="57">
        <f t="shared" si="14"/>
        <v>2.6776007417930632E-2</v>
      </c>
      <c r="P57" s="54">
        <f t="shared" si="15"/>
        <v>6.4018306636155597E-2</v>
      </c>
      <c r="Q57" s="54">
        <v>3.64</v>
      </c>
      <c r="R57" s="56">
        <f t="shared" si="16"/>
        <v>18.020407170099158</v>
      </c>
    </row>
    <row r="58" spans="1:18" x14ac:dyDescent="0.25">
      <c r="A58" s="5">
        <v>5</v>
      </c>
      <c r="B58" s="37" t="s">
        <v>2</v>
      </c>
      <c r="C58" s="38">
        <v>2</v>
      </c>
      <c r="D58" s="27">
        <v>19333</v>
      </c>
      <c r="E58" s="11">
        <v>1611.08</v>
      </c>
      <c r="F58" s="11">
        <v>10.62</v>
      </c>
      <c r="G58" s="10" t="s">
        <v>2</v>
      </c>
      <c r="H58" s="28"/>
      <c r="I58" s="54">
        <f t="shared" si="9"/>
        <v>2.0170709382151029</v>
      </c>
      <c r="J58" s="55">
        <f t="shared" si="1"/>
        <v>0.18993135011441648</v>
      </c>
      <c r="K58" s="56">
        <f t="shared" si="10"/>
        <v>12.637070938215102</v>
      </c>
      <c r="L58" s="54">
        <f t="shared" si="11"/>
        <v>1.1995458428680394</v>
      </c>
      <c r="M58" s="57">
        <f t="shared" si="12"/>
        <v>0.11295158595744252</v>
      </c>
      <c r="N58" s="54">
        <f t="shared" si="13"/>
        <v>0.28311212814645303</v>
      </c>
      <c r="O58" s="57">
        <f t="shared" si="14"/>
        <v>2.6658392480833622E-2</v>
      </c>
      <c r="P58" s="54">
        <f t="shared" si="15"/>
        <v>6.3185354691075515E-2</v>
      </c>
      <c r="Q58" s="54">
        <v>3.64</v>
      </c>
      <c r="R58" s="56">
        <f t="shared" si="16"/>
        <v>17.822914263920669</v>
      </c>
    </row>
    <row r="59" spans="1:18" x14ac:dyDescent="0.25">
      <c r="A59" s="5">
        <v>4</v>
      </c>
      <c r="B59" s="13" t="s">
        <v>2</v>
      </c>
      <c r="C59" s="39">
        <v>2</v>
      </c>
      <c r="D59" s="27">
        <v>19092</v>
      </c>
      <c r="E59" s="9">
        <v>1591</v>
      </c>
      <c r="F59" s="11">
        <v>10.49</v>
      </c>
      <c r="G59" s="10" t="s">
        <v>2</v>
      </c>
      <c r="H59" s="28"/>
      <c r="I59" s="54">
        <f t="shared" si="9"/>
        <v>1.9923798627002289</v>
      </c>
      <c r="J59" s="55">
        <f t="shared" si="1"/>
        <v>0.18993135011441648</v>
      </c>
      <c r="K59" s="56">
        <f t="shared" si="10"/>
        <v>12.482379862700229</v>
      </c>
      <c r="L59" s="54">
        <f t="shared" si="11"/>
        <v>1.1762648360030512</v>
      </c>
      <c r="M59" s="57">
        <f t="shared" si="12"/>
        <v>0.11213201487159687</v>
      </c>
      <c r="N59" s="54">
        <f t="shared" si="13"/>
        <v>0.27847139588100689</v>
      </c>
      <c r="O59" s="57">
        <f t="shared" si="14"/>
        <v>2.6546367576835737E-2</v>
      </c>
      <c r="P59" s="54">
        <f t="shared" si="15"/>
        <v>6.2411899313501149E-2</v>
      </c>
      <c r="Q59" s="54">
        <v>3.64</v>
      </c>
      <c r="R59" s="56">
        <f t="shared" si="16"/>
        <v>17.63952799389779</v>
      </c>
    </row>
    <row r="60" spans="1:18" x14ac:dyDescent="0.25">
      <c r="A60" s="5">
        <v>3</v>
      </c>
      <c r="B60" s="13" t="s">
        <v>2</v>
      </c>
      <c r="C60" s="40">
        <v>2</v>
      </c>
      <c r="D60" s="27">
        <v>18898</v>
      </c>
      <c r="E60" s="9">
        <v>1574.83</v>
      </c>
      <c r="F60" s="11">
        <v>10.38</v>
      </c>
      <c r="G60" s="10" t="s">
        <v>2</v>
      </c>
      <c r="H60" s="28"/>
      <c r="I60" s="54">
        <f t="shared" si="9"/>
        <v>1.9714874141876431</v>
      </c>
      <c r="J60" s="55">
        <f t="shared" si="1"/>
        <v>0.18993135011441648</v>
      </c>
      <c r="K60" s="56">
        <f t="shared" si="10"/>
        <v>12.351487414187645</v>
      </c>
      <c r="L60" s="54">
        <f t="shared" si="11"/>
        <v>1.1565655225019074</v>
      </c>
      <c r="M60" s="57">
        <f t="shared" si="12"/>
        <v>0.11142249735085812</v>
      </c>
      <c r="N60" s="54">
        <f t="shared" si="13"/>
        <v>0.27454462242562933</v>
      </c>
      <c r="O60" s="57">
        <f t="shared" si="14"/>
        <v>2.6449385590137698E-2</v>
      </c>
      <c r="P60" s="54">
        <f t="shared" si="15"/>
        <v>6.1757437070938226E-2</v>
      </c>
      <c r="Q60" s="54">
        <v>3.64</v>
      </c>
      <c r="R60" s="56">
        <f t="shared" si="16"/>
        <v>17.48435499618612</v>
      </c>
    </row>
    <row r="61" spans="1:18" ht="13" thickBot="1" x14ac:dyDescent="0.3">
      <c r="A61" s="41" t="s">
        <v>7</v>
      </c>
      <c r="B61" s="42" t="s">
        <v>2</v>
      </c>
      <c r="C61" s="43">
        <v>2</v>
      </c>
      <c r="D61" s="44" t="s">
        <v>8</v>
      </c>
      <c r="E61" s="44" t="s">
        <v>8</v>
      </c>
      <c r="F61" s="44" t="s">
        <v>8</v>
      </c>
      <c r="G61" s="44" t="s">
        <v>2</v>
      </c>
    </row>
    <row r="62" spans="1:18" x14ac:dyDescent="0.25">
      <c r="A62" s="47" t="s">
        <v>9</v>
      </c>
      <c r="B62" s="47"/>
      <c r="C62" s="47"/>
      <c r="D62" s="47"/>
      <c r="E62" s="47"/>
      <c r="F62" s="47"/>
      <c r="G62" s="47"/>
    </row>
    <row r="63" spans="1:18" x14ac:dyDescent="0.25">
      <c r="A63" s="48" t="s">
        <v>10</v>
      </c>
      <c r="B63" s="48"/>
      <c r="C63" s="48"/>
      <c r="D63" s="48"/>
      <c r="E63" s="48"/>
      <c r="F63" s="48"/>
      <c r="G63" s="48"/>
    </row>
    <row r="64" spans="1:18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</sheetData>
  <mergeCells count="4">
    <mergeCell ref="A1:G1"/>
    <mergeCell ref="A62:G62"/>
    <mergeCell ref="A63:G63"/>
    <mergeCell ref="I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 AWR</vt:lpstr>
      <vt:lpstr>Post AWR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Lawrence</dc:creator>
  <cp:lastModifiedBy>MANYUS</cp:lastModifiedBy>
  <dcterms:created xsi:type="dcterms:W3CDTF">2022-08-04T15:11:19Z</dcterms:created>
  <dcterms:modified xsi:type="dcterms:W3CDTF">2022-08-18T10:01:11Z</dcterms:modified>
</cp:coreProperties>
</file>